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Aller" sheetId="2" state="visible" r:id="rId3"/>
    <sheet name="RR Retour" sheetId="3" state="visible" r:id="rId4"/>
    <sheet name="Résultats" sheetId="4" state="visible" r:id="rId5"/>
    <sheet name="Classement" sheetId="5" state="visible" r:id="rId6"/>
    <sheet name="Calculs" sheetId="6" state="hidden" r:id="rId7"/>
  </sheets>
  <definedNames>
    <definedName function="false" hidden="false" localSheetId="0" name="_xlnm.Print_Area" vbProcedure="false">Participants!$A$1:$G$10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<sst xmlns="http://schemas.openxmlformats.org/spreadsheetml/2006/main" count="219" uniqueCount="78">
  <si>
    <t xml:space="preserve">Classement WS du</t>
  </si>
  <si>
    <t xml:space="preserve">6 équipages - 6 bateaux - 2 RR</t>
  </si>
  <si>
    <t xml:space="preserve"> ← à mettre à jour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</si>
  <si>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</si>
  <si>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</si>
  <si>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</si>
  <si>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</si>
  <si>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</si>
  <si>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 ALLER</t>
  </si>
  <si>
    <t xml:space="preserve">FLIGHT</t>
  </si>
  <si>
    <t xml:space="preserve">MATCH</t>
  </si>
  <si>
    <t xml:space="preserve">BARREUR BLEU </t>
  </si>
  <si>
    <t xml:space="preserve">Vs</t>
  </si>
  <si>
    <t xml:space="preserve">BARREUR JAUNE</t>
  </si>
  <si>
    <t xml:space="preserve">VNQR.</t>
  </si>
  <si>
    <t xml:space="preserve">Round Robin RETOUR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</si>
  <si>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</si>
  <si>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</si>
  <si>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</si>
  <si>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</si>
  <si>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</si>
  <si>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</si>
  <si>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R1</t>
  </si>
  <si>
    <t xml:space="preserve">R2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</si>
  <si>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</si>
  <si>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</si>
  <si>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</si>
  <si>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</si>
  <si>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6 Equipages - 6 Bateaux</t>
  </si>
  <si>
    <t xml:space="preserve">Aller</t>
  </si>
  <si>
    <t xml:space="preserve">Retour</t>
  </si>
  <si>
    <t xml:space="preserve">Match</t>
  </si>
  <si>
    <t xml:space="preserve">U1</t>
  </si>
  <si>
    <t xml:space="preserve">U2</t>
  </si>
  <si>
    <t xml:space="preserve">U3</t>
  </si>
  <si>
    <t xml:space="preserve">Flight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</si>
  <si>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</si>
  <si>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</si>
  <si>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</si>
  <si>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</si>
  <si>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</si>
  <si>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start &gt;&gt;&gt;&gt;&gt;</t>
  </si>
  <si>
    <t xml:space="preserve">out</t>
  </si>
  <si>
    <t xml:space="preserve">in</t>
  </si>
  <si>
    <t xml:space="preserve">Nombre d’équipages</t>
  </si>
  <si>
    <t xml:space="preserve">Nombre de Changements de Bateau</t>
  </si>
  <si>
    <t xml:space="preserve">Nombre de Courses courues</t>
  </si>
  <si>
    <t xml:space="preserve">sur</t>
  </si>
  <si>
    <t xml:space="preserve">1-4</t>
  </si>
  <si>
    <t xml:space="preserve">6-2</t>
  </si>
  <si>
    <t xml:space="preserve">3-5</t>
  </si>
  <si>
    <t xml:space="preserve">1-3</t>
  </si>
  <si>
    <t xml:space="preserve">2-5</t>
  </si>
  <si>
    <t xml:space="preserve">4-6</t>
  </si>
  <si>
    <t xml:space="preserve">5-1</t>
  </si>
  <si>
    <t xml:space="preserve">2-4</t>
  </si>
  <si>
    <t xml:space="preserve">3-6</t>
  </si>
  <si>
    <t xml:space="preserve">6-1</t>
  </si>
  <si>
    <t xml:space="preserve">2-3</t>
  </si>
  <si>
    <t xml:space="preserve">4-5</t>
  </si>
  <si>
    <t xml:space="preserve">1-2</t>
  </si>
  <si>
    <t xml:space="preserve">3-4</t>
  </si>
  <si>
    <t xml:space="preserve">5-6</t>
  </si>
  <si>
    <t xml:space="preserve">4-1</t>
  </si>
  <si>
    <t xml:space="preserve">2-6</t>
  </si>
  <si>
    <t xml:space="preserve">5-3</t>
  </si>
  <si>
    <t xml:space="preserve">3-1</t>
  </si>
  <si>
    <t xml:space="preserve">5-2</t>
  </si>
  <si>
    <t xml:space="preserve">6-4</t>
  </si>
  <si>
    <t xml:space="preserve">1-5</t>
  </si>
  <si>
    <t xml:space="preserve">4-2</t>
  </si>
  <si>
    <t xml:space="preserve">6-3</t>
  </si>
  <si>
    <t xml:space="preserve">1-6</t>
  </si>
  <si>
    <t xml:space="preserve">3-2</t>
  </si>
  <si>
    <t xml:space="preserve">5-4</t>
  </si>
  <si>
    <t xml:space="preserve">2-1</t>
  </si>
  <si>
    <t xml:space="preserve">4-3</t>
  </si>
  <si>
    <t xml:space="preserve">6-5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</si>
</sst>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General"/>
    <numFmt numFmtId="167" formatCode="0"/>
    <numFmt numFmtId="168" formatCode="@"/>
    <numFmt numFmtId="169" formatCode="D\-M"/>
  </numFmts>
  <fonts count="19">
    <font>
      <sz val="12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9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3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i val="true"/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10"/>
      <color rgb="FFAB15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AEAEA"/>
        <bgColor rgb="FFEDEDED"/>
      </patternFill>
    </fill>
    <fill>
      <patternFill patternType="solid">
        <fgColor rgb="FFEDEDED"/>
        <bgColor rgb="FFEAEAEA"/>
      </patternFill>
    </fill>
    <fill>
      <patternFill patternType="solid">
        <fgColor rgb="FFAEFCFF"/>
        <bgColor rgb="FFCCFFCC"/>
      </patternFill>
    </fill>
    <fill>
      <patternFill patternType="solid">
        <fgColor rgb="FFFEF69A"/>
        <bgColor rgb="FFEDEDED"/>
      </patternFill>
    </fill>
    <fill>
      <patternFill patternType="solid">
        <fgColor rgb="FFD9D9D9"/>
        <bgColor rgb="FFEAEAEA"/>
      </patternFill>
    </fill>
    <fill>
      <patternFill patternType="solid">
        <fgColor rgb="FFBFBFBF"/>
        <bgColor rgb="FFD9D9D9"/>
      </patternFill>
    </fill>
  </fills>
  <borders count="62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/>
      <diagonal/>
    </border>
    <border diagonalUp="false" diagonalDown="false">
      <left style="thin"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/>
      <bottom style="thin">
        <color rgb="FF515151"/>
      </bottom>
      <diagonal/>
    </border>
    <border diagonalUp="false" diagonalDown="false">
      <left/>
      <right style="medium"/>
      <top/>
      <bottom style="medium">
        <color rgb="FF515151"/>
      </bottom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/>
      <bottom style="medium"/>
      <diagonal/>
    </border>
    <border diagonalUp="false" diagonalDown="false">
      <left style="hair"/>
      <right style="thin"/>
      <top/>
      <bottom style="medium"/>
      <diagonal/>
    </border>
    <border diagonalUp="false" diagonalDown="false">
      <left style="thin"/>
      <right style="hair"/>
      <top/>
      <bottom style="medium"/>
      <diagonal/>
    </border>
    <border diagonalUp="false" diagonalDown="false">
      <left style="medium"/>
      <right style="thin">
        <color rgb="FFFFFFFF"/>
      </right>
      <top style="medium">
        <color rgb="FF515151"/>
      </top>
      <bottom style="thin">
        <color rgb="FF515151"/>
      </bottom>
      <diagonal/>
    </border>
    <border diagonalUp="false" diagonalDown="false">
      <left style="medium"/>
      <right style="hair"/>
      <top style="medium"/>
      <bottom style="thin"/>
      <diagonal/>
    </border>
    <border diagonalUp="false" diagonalDown="false">
      <left style="hair"/>
      <right style="thin"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>
        <color rgb="FFFFFFFF"/>
      </right>
      <top style="thin">
        <color rgb="FF515151"/>
      </top>
      <bottom style="thin"/>
      <diagonal/>
    </border>
    <border diagonalUp="false" diagonalDown="false">
      <left style="medium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>
        <color rgb="FFFFFFFF"/>
      </right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1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6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4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0" borderId="4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5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5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3" fillId="0" borderId="5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5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5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7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7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5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6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AEFCFF"/>
      <rgbColor rgb="FF660066"/>
      <rgbColor rgb="FFFF7D78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CCFFCC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3.34"/>
    <col collapsed="false" customWidth="true" hidden="false" outlineLevel="0" max="2" min="2" style="1" width="4.72"/>
    <col collapsed="false" customWidth="true" hidden="false" outlineLevel="0" max="3" min="3" style="1" width="21.23"/>
    <col collapsed="false" customWidth="true" hidden="false" outlineLevel="0" max="5" min="4" style="1" width="1.09"/>
    <col collapsed="false" customWidth="true" hidden="false" outlineLevel="0" max="6" min="6" style="1" width="4.72"/>
    <col collapsed="false" customWidth="true" hidden="false" outlineLevel="0" max="7" min="7" style="1" width="21.23"/>
    <col collapsed="false" customWidth="true" hidden="false" outlineLevel="0" max="257" min="8" style="1" width="12.19"/>
    <col collapsed="false" customWidth="true" hidden="false" outlineLevel="0" max="1025" min="258" style="0" width="12.19"/>
  </cols>
  <sheetData>
    <row r="1" customFormat="false" ht="240" hidden="false" customHeight="true" outlineLevel="0" collapsed="false"/>
    <row r="2" customFormat="false" ht="15.95" hidden="false" customHeight="true" outlineLevel="0" collapsed="false">
      <c r="A2" s="2" t="s">
        <v>0</v>
      </c>
      <c r="B2" s="2"/>
      <c r="C2" s="2"/>
      <c r="D2" s="3"/>
      <c r="E2" s="4"/>
      <c r="F2" s="5" t="s">
        <v>1</v>
      </c>
      <c r="G2" s="4"/>
    </row>
    <row r="3" customFormat="false" ht="16.5" hidden="false" customHeight="true" outlineLevel="0" collapsed="false">
      <c r="A3" s="6" t="n">
        <v>42163</v>
      </c>
      <c r="B3" s="6"/>
      <c r="C3" s="7" t="s">
        <v>2</v>
      </c>
      <c r="D3" s="8"/>
      <c r="E3" s="9"/>
      <c r="F3" s="10" t="s">
        <v>3</v>
      </c>
      <c r="G3" s="10"/>
    </row>
    <row r="4" customFormat="false" ht="17.1" hidden="false" customHeight="true" outlineLevel="0" collapsed="false">
      <c r="A4" s="11"/>
      <c r="B4" s="12" t="s">
        <v>4</v>
      </c>
      <c r="C4" s="12" t="s">
        <v>5</v>
      </c>
      <c r="D4" s="13"/>
      <c r="E4" s="14"/>
      <c r="F4" s="12" t="s">
        <v>6</v>
      </c>
      <c r="G4" s="12" t="s">
        <v>7</v>
      </c>
    </row>
    <row r="5" customFormat="false" ht="17.1" hidden="false" customHeight="true" outlineLevel="0" collapsed="false">
      <c r="A5" s="15" t="n">
        <v>1</v>
      </c>
      <c r="B5" s="16"/>
      <c r="C5" s="17"/>
      <c r="D5" s="18"/>
      <c r="E5" s="19"/>
      <c r="F5" s="16"/>
      <c r="G5" s="20" t="str">
        <f aca="false">IF(ISBLANK($C5),"",$C5)</f>
        <v/>
      </c>
    </row>
    <row r="6" customFormat="false" ht="17.1" hidden="false" customHeight="true" outlineLevel="0" collapsed="false">
      <c r="A6" s="15" t="n">
        <v>2</v>
      </c>
      <c r="B6" s="16"/>
      <c r="C6" s="17"/>
      <c r="D6" s="21"/>
      <c r="E6" s="22"/>
      <c r="F6" s="16"/>
      <c r="G6" s="20" t="str">
        <f aca="false">IF(ISBLANK($C6),"",$C6)</f>
        <v/>
      </c>
    </row>
    <row r="7" customFormat="false" ht="17.1" hidden="false" customHeight="true" outlineLevel="0" collapsed="false">
      <c r="A7" s="15" t="n">
        <v>3</v>
      </c>
      <c r="B7" s="16"/>
      <c r="C7" s="17"/>
      <c r="D7" s="21"/>
      <c r="E7" s="22"/>
      <c r="F7" s="16"/>
      <c r="G7" s="20" t="str">
        <f aca="false">IF(ISBLANK($C7),"",$C7)</f>
        <v/>
      </c>
    </row>
    <row r="8" customFormat="false" ht="17.1" hidden="false" customHeight="true" outlineLevel="0" collapsed="false">
      <c r="A8" s="15" t="n">
        <v>4</v>
      </c>
      <c r="B8" s="16"/>
      <c r="C8" s="17"/>
      <c r="D8" s="21"/>
      <c r="E8" s="22"/>
      <c r="F8" s="16"/>
      <c r="G8" s="20" t="str">
        <f aca="false">IF(ISBLANK($C8),"",$C8)</f>
        <v/>
      </c>
    </row>
    <row r="9" customFormat="false" ht="17.1" hidden="false" customHeight="true" outlineLevel="0" collapsed="false">
      <c r="A9" s="15" t="n">
        <v>5</v>
      </c>
      <c r="B9" s="16"/>
      <c r="C9" s="17"/>
      <c r="D9" s="21"/>
      <c r="E9" s="22"/>
      <c r="F9" s="16"/>
      <c r="G9" s="20" t="str">
        <f aca="false">IF(ISBLANK($C9),"",$C9)</f>
        <v/>
      </c>
    </row>
    <row r="10" customFormat="false" ht="17.1" hidden="false" customHeight="true" outlineLevel="0" collapsed="false">
      <c r="A10" s="15" t="n">
        <v>6</v>
      </c>
      <c r="B10" s="16"/>
      <c r="C10" s="17"/>
      <c r="D10" s="23"/>
      <c r="E10" s="24"/>
      <c r="F10" s="16"/>
      <c r="G10" s="20" t="str">
        <f aca="false">IF(ISBLANK($C10),"",$C10)</f>
        <v/>
      </c>
    </row>
    <row r="1048576" customFormat="false" ht="12.8" hidden="false" customHeight="false" outlineLevel="0" collapsed="false"/>
  </sheetData>
  <sheetProtection sheet="true" objects="true" scenarios="true" selectLockedCells="true"/>
  <mergeCells count="3">
    <mergeCell ref="A2:C2"/>
    <mergeCell ref="A3:B3"/>
    <mergeCell ref="F3:G3"/>
  </mergeCells>
  <printOptions headings="false" gridLines="false" gridLinesSet="true" horizontalCentered="false" verticalCentered="false"/>
  <pageMargins left="0.747916666666667" right="0.747916666666667" top="0.984027777777778" bottom="0.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257" min="12" style="1" width="8.94"/>
    <col collapsed="false" customWidth="true" hidden="false" outlineLevel="0" max="1025" min="258" style="0" width="8.94"/>
  </cols>
  <sheetData>
    <row r="1" customFormat="false" ht="46.5" hidden="false" customHeight="true" outlineLevel="0" collapsed="false"/>
    <row r="2" customFormat="false" ht="15.95" hidden="false" customHeight="true" outlineLevel="0" collapsed="false">
      <c r="B2" s="25" t="s">
        <v>8</v>
      </c>
      <c r="C2" s="25"/>
      <c r="D2" s="25"/>
      <c r="E2" s="25"/>
      <c r="F2" s="25"/>
      <c r="G2" s="25"/>
      <c r="H2" s="25"/>
      <c r="I2" s="25"/>
      <c r="J2" s="25"/>
      <c r="K2" s="25"/>
    </row>
    <row r="3" customFormat="false" ht="15.95" hidden="false" customHeight="true" outlineLevel="0" collapsed="false">
      <c r="B3" s="26" t="s">
        <v>9</v>
      </c>
      <c r="C3" s="26" t="s">
        <v>10</v>
      </c>
      <c r="D3" s="26"/>
      <c r="E3" s="27" t="s">
        <v>11</v>
      </c>
      <c r="F3" s="27" t="s">
        <v>6</v>
      </c>
      <c r="G3" s="26" t="s">
        <v>12</v>
      </c>
      <c r="H3" s="28" t="s">
        <v>13</v>
      </c>
      <c r="I3" s="28" t="s">
        <v>6</v>
      </c>
      <c r="J3" s="26"/>
      <c r="K3" s="26" t="s">
        <v>14</v>
      </c>
    </row>
    <row r="4" customFormat="false" ht="15.95" hidden="false" customHeight="true" outlineLevel="0" collapsed="false">
      <c r="B4" s="29" t="n">
        <v>1</v>
      </c>
      <c r="C4" s="30" t="n">
        <v>1</v>
      </c>
      <c r="D4" s="29"/>
      <c r="E4" s="31" t="str">
        <f aca="false">INDEX(Participants!$G$5:$G$10,Calculs!$C21,1)</f>
        <v/>
      </c>
      <c r="F4" s="32" t="str">
        <f aca="false">IF(INDEX(Participants!$F$5:$F$10,Calculs!$M21,1)="","",INDEX(Participants!$F$5:$F$10,Calculs!$M21,1))</f>
        <v/>
      </c>
      <c r="G4" s="29"/>
      <c r="H4" s="31" t="str">
        <f aca="false">INDEX(Participants!$G$5:$G$10,Calculs!$D21,1)</f>
        <v/>
      </c>
      <c r="I4" s="32" t="str">
        <f aca="false">IF(INDEX(Participants!$F$5:$F$10,Calculs!$N21,1)="","",INDEX(Participants!$F$5:$F$10,Calculs!$N21,1))</f>
        <v/>
      </c>
      <c r="J4" s="29"/>
      <c r="K4" s="33"/>
    </row>
    <row r="5" customFormat="false" ht="15.95" hidden="false" customHeight="true" outlineLevel="0" collapsed="false">
      <c r="B5" s="34"/>
      <c r="C5" s="30" t="n">
        <v>2</v>
      </c>
      <c r="D5" s="34"/>
      <c r="E5" s="31" t="str">
        <f aca="false">INDEX(Participants!$G$5:$G$10,Calculs!$C22,1)</f>
        <v/>
      </c>
      <c r="F5" s="32" t="str">
        <f aca="false">IF(INDEX(Participants!$F$5:$F$10,Calculs!$M22,1)="","",INDEX(Participants!$F$5:$F$10,Calculs!$M22,1))</f>
        <v/>
      </c>
      <c r="G5" s="34"/>
      <c r="H5" s="31" t="str">
        <f aca="false">INDEX(Participants!$G$5:$G$10,Calculs!$D22,1)</f>
        <v/>
      </c>
      <c r="I5" s="32" t="str">
        <f aca="false">IF(INDEX(Participants!$F$5:$F$10,Calculs!$N22,1)="","",INDEX(Participants!$F$5:$F$10,Calculs!$N22,1))</f>
        <v/>
      </c>
      <c r="J5" s="34"/>
      <c r="K5" s="33"/>
    </row>
    <row r="6" customFormat="false" ht="15.95" hidden="false" customHeight="true" outlineLevel="0" collapsed="false">
      <c r="B6" s="35"/>
      <c r="C6" s="30" t="n">
        <v>3</v>
      </c>
      <c r="D6" s="35"/>
      <c r="E6" s="31" t="str">
        <f aca="false">INDEX(Participants!$G$5:$G$10,Calculs!$C23,1)</f>
        <v/>
      </c>
      <c r="F6" s="32" t="str">
        <f aca="false">IF(INDEX(Participants!$F$5:$F$10,Calculs!$M23,1)="","",INDEX(Participants!$F$5:$F$10,Calculs!$M23,1))</f>
        <v/>
      </c>
      <c r="G6" s="35"/>
      <c r="H6" s="31" t="str">
        <f aca="false">INDEX(Participants!$G$5:$G$10,Calculs!$D23,1)</f>
        <v/>
      </c>
      <c r="I6" s="32" t="str">
        <f aca="false">IF(INDEX(Participants!$F$5:$F$10,Calculs!$N23,1)="","",INDEX(Participants!$F$5:$F$10,Calculs!$N23,1))</f>
        <v/>
      </c>
      <c r="J6" s="35"/>
      <c r="K6" s="33"/>
    </row>
    <row r="7" customFormat="false" ht="15.95" hidden="false" customHeight="true" outlineLevel="0" collapsed="false">
      <c r="B7" s="26" t="s">
        <v>9</v>
      </c>
      <c r="C7" s="26" t="s">
        <v>10</v>
      </c>
      <c r="D7" s="26"/>
      <c r="E7" s="27" t="s">
        <v>11</v>
      </c>
      <c r="F7" s="27" t="s">
        <v>6</v>
      </c>
      <c r="G7" s="26" t="s">
        <v>12</v>
      </c>
      <c r="H7" s="28" t="s">
        <v>13</v>
      </c>
      <c r="I7" s="28" t="s">
        <v>6</v>
      </c>
      <c r="J7" s="26"/>
      <c r="K7" s="26" t="s">
        <v>14</v>
      </c>
    </row>
    <row r="8" customFormat="false" ht="15.95" hidden="false" customHeight="true" outlineLevel="0" collapsed="false">
      <c r="B8" s="29" t="n">
        <v>2</v>
      </c>
      <c r="C8" s="30" t="n">
        <v>1</v>
      </c>
      <c r="D8" s="29"/>
      <c r="E8" s="31" t="str">
        <f aca="false">INDEX(Participants!$G$5:$G$10,Calculs!$C25,1)</f>
        <v/>
      </c>
      <c r="F8" s="32" t="str">
        <f aca="false">IF(INDEX(Participants!$F$5:$F$10,Calculs!$M25,1)="","",INDEX(Participants!$F$5:$F$10,Calculs!$M25,1))</f>
        <v/>
      </c>
      <c r="G8" s="29"/>
      <c r="H8" s="31" t="str">
        <f aca="false">INDEX(Participants!$G$5:$G$10,Calculs!$D25,1)</f>
        <v/>
      </c>
      <c r="I8" s="32" t="str">
        <f aca="false">IF(INDEX(Participants!$F$5:$F$10,Calculs!$N25,1)="","",INDEX(Participants!$F$5:$F$10,Calculs!$N25,1))</f>
        <v/>
      </c>
      <c r="J8" s="29"/>
      <c r="K8" s="33"/>
    </row>
    <row r="9" customFormat="false" ht="15.95" hidden="false" customHeight="true" outlineLevel="0" collapsed="false">
      <c r="B9" s="34"/>
      <c r="C9" s="30" t="n">
        <v>2</v>
      </c>
      <c r="D9" s="34"/>
      <c r="E9" s="31" t="str">
        <f aca="false">INDEX(Participants!$G$5:$G$10,Calculs!$C26,1)</f>
        <v/>
      </c>
      <c r="F9" s="32" t="str">
        <f aca="false">IF(INDEX(Participants!$F$5:$F$10,Calculs!$M26,1)="","",INDEX(Participants!$F$5:$F$10,Calculs!$M26,1))</f>
        <v/>
      </c>
      <c r="G9" s="34"/>
      <c r="H9" s="31" t="str">
        <f aca="false">INDEX(Participants!$G$5:$G$10,Calculs!$D26,1)</f>
        <v/>
      </c>
      <c r="I9" s="32" t="str">
        <f aca="false">IF(INDEX(Participants!$F$5:$F$10,Calculs!$N26,1)="","",INDEX(Participants!$F$5:$F$10,Calculs!$N26,1))</f>
        <v/>
      </c>
      <c r="J9" s="34"/>
      <c r="K9" s="33"/>
    </row>
    <row r="10" customFormat="false" ht="15.95" hidden="false" customHeight="true" outlineLevel="0" collapsed="false">
      <c r="B10" s="35"/>
      <c r="C10" s="30" t="n">
        <v>3</v>
      </c>
      <c r="D10" s="35"/>
      <c r="E10" s="31" t="str">
        <f aca="false">INDEX(Participants!$G$5:$G$10,Calculs!$C27,1)</f>
        <v/>
      </c>
      <c r="F10" s="32" t="str">
        <f aca="false">IF(INDEX(Participants!$F$5:$F$10,Calculs!$M27,1)="","",INDEX(Participants!$F$5:$F$10,Calculs!$M27,1))</f>
        <v/>
      </c>
      <c r="G10" s="35"/>
      <c r="H10" s="31" t="str">
        <f aca="false">INDEX(Participants!$G$5:$G$10,Calculs!$D27,1)</f>
        <v/>
      </c>
      <c r="I10" s="32" t="str">
        <f aca="false">IF(INDEX(Participants!$F$5:$F$10,Calculs!$N27,1)="","",INDEX(Participants!$F$5:$F$10,Calculs!$N27,1))</f>
        <v/>
      </c>
      <c r="J10" s="35"/>
      <c r="K10" s="33"/>
    </row>
    <row r="11" customFormat="false" ht="15.95" hidden="false" customHeight="true" outlineLevel="0" collapsed="false">
      <c r="B11" s="26" t="s">
        <v>9</v>
      </c>
      <c r="C11" s="26" t="s">
        <v>10</v>
      </c>
      <c r="D11" s="26"/>
      <c r="E11" s="27" t="s">
        <v>11</v>
      </c>
      <c r="F11" s="27" t="s">
        <v>6</v>
      </c>
      <c r="G11" s="26" t="s">
        <v>12</v>
      </c>
      <c r="H11" s="28" t="s">
        <v>13</v>
      </c>
      <c r="I11" s="28" t="s">
        <v>6</v>
      </c>
      <c r="J11" s="26"/>
      <c r="K11" s="26" t="s">
        <v>14</v>
      </c>
    </row>
    <row r="12" customFormat="false" ht="15.95" hidden="false" customHeight="true" outlineLevel="0" collapsed="false">
      <c r="B12" s="29" t="n">
        <v>3</v>
      </c>
      <c r="C12" s="30" t="n">
        <v>1</v>
      </c>
      <c r="D12" s="29"/>
      <c r="E12" s="31" t="str">
        <f aca="false">INDEX(Participants!$G$5:$G$10,Calculs!$C29,1)</f>
        <v/>
      </c>
      <c r="F12" s="32" t="str">
        <f aca="false">IF(INDEX(Participants!$F$5:$F$10,Calculs!$M29,1)="","",INDEX(Participants!$F$5:$F$10,Calculs!$M29,1))</f>
        <v/>
      </c>
      <c r="G12" s="29"/>
      <c r="H12" s="31" t="str">
        <f aca="false">INDEX(Participants!$G$5:$G$10,Calculs!$D29,1)</f>
        <v/>
      </c>
      <c r="I12" s="32" t="str">
        <f aca="false">IF(INDEX(Participants!$F$5:$F$10,Calculs!$N29,1)="","",INDEX(Participants!$F$5:$F$10,Calculs!$N29,1))</f>
        <v/>
      </c>
      <c r="J12" s="29"/>
      <c r="K12" s="33"/>
    </row>
    <row r="13" customFormat="false" ht="15.95" hidden="false" customHeight="true" outlineLevel="0" collapsed="false">
      <c r="B13" s="34"/>
      <c r="C13" s="30" t="n">
        <v>2</v>
      </c>
      <c r="D13" s="36"/>
      <c r="E13" s="31" t="str">
        <f aca="false">INDEX(Participants!$G$5:$G$10,Calculs!$C30,1)</f>
        <v/>
      </c>
      <c r="F13" s="32" t="str">
        <f aca="false">IF(INDEX(Participants!$F$5:$F$10,Calculs!$M30,1)="","",INDEX(Participants!$F$5:$F$10,Calculs!$M30,1))</f>
        <v/>
      </c>
      <c r="G13" s="34"/>
      <c r="H13" s="31" t="str">
        <f aca="false">INDEX(Participants!$G$5:$G$10,Calculs!$D30,1)</f>
        <v/>
      </c>
      <c r="I13" s="32" t="str">
        <f aca="false">IF(INDEX(Participants!$F$5:$F$10,Calculs!$N30,1)="","",INDEX(Participants!$F$5:$F$10,Calculs!$N30,1))</f>
        <v/>
      </c>
      <c r="J13" s="36"/>
      <c r="K13" s="33"/>
    </row>
    <row r="14" customFormat="false" ht="15.95" hidden="false" customHeight="true" outlineLevel="0" collapsed="false">
      <c r="B14" s="35"/>
      <c r="C14" s="30" t="n">
        <v>3</v>
      </c>
      <c r="D14" s="37"/>
      <c r="E14" s="31" t="str">
        <f aca="false">INDEX(Participants!$G$5:$G$10,Calculs!$C31,1)</f>
        <v/>
      </c>
      <c r="F14" s="32" t="str">
        <f aca="false">IF(INDEX(Participants!$F$5:$F$10,Calculs!$M31,1)="","",INDEX(Participants!$F$5:$F$10,Calculs!$M31,1))</f>
        <v/>
      </c>
      <c r="G14" s="35"/>
      <c r="H14" s="31" t="str">
        <f aca="false">INDEX(Participants!$G$5:$G$10,Calculs!$D31,1)</f>
        <v/>
      </c>
      <c r="I14" s="32" t="str">
        <f aca="false">IF(INDEX(Participants!$F$5:$F$10,Calculs!$N31,1)="","",INDEX(Participants!$F$5:$F$10,Calculs!$N31,1))</f>
        <v/>
      </c>
      <c r="J14" s="37"/>
      <c r="K14" s="33"/>
    </row>
    <row r="15" customFormat="false" ht="15.95" hidden="false" customHeight="true" outlineLevel="0" collapsed="false">
      <c r="B15" s="26" t="s">
        <v>9</v>
      </c>
      <c r="C15" s="26" t="s">
        <v>10</v>
      </c>
      <c r="D15" s="26"/>
      <c r="E15" s="27" t="s">
        <v>11</v>
      </c>
      <c r="F15" s="27" t="s">
        <v>6</v>
      </c>
      <c r="G15" s="26" t="s">
        <v>12</v>
      </c>
      <c r="H15" s="28" t="s">
        <v>13</v>
      </c>
      <c r="I15" s="28" t="s">
        <v>6</v>
      </c>
      <c r="J15" s="26"/>
      <c r="K15" s="26" t="s">
        <v>14</v>
      </c>
    </row>
    <row r="16" customFormat="false" ht="15.95" hidden="false" customHeight="true" outlineLevel="0" collapsed="false">
      <c r="B16" s="29" t="n">
        <v>4</v>
      </c>
      <c r="C16" s="30" t="n">
        <v>1</v>
      </c>
      <c r="D16" s="29"/>
      <c r="E16" s="31" t="str">
        <f aca="false">INDEX(Participants!$G$5:$G$10,Calculs!$C33,1)</f>
        <v/>
      </c>
      <c r="F16" s="32" t="str">
        <f aca="false">IF(INDEX(Participants!$F$5:$F$10,Calculs!$M33,1)="","",INDEX(Participants!$F$5:$F$10,Calculs!$M33,1))</f>
        <v/>
      </c>
      <c r="G16" s="29"/>
      <c r="H16" s="31" t="str">
        <f aca="false">INDEX(Participants!$G$5:$G$10,Calculs!$D33,1)</f>
        <v/>
      </c>
      <c r="I16" s="32" t="str">
        <f aca="false">IF(INDEX(Participants!$F$5:$F$10,Calculs!$N33,1)="","",INDEX(Participants!$F$5:$F$10,Calculs!$N33,1))</f>
        <v/>
      </c>
      <c r="J16" s="29"/>
      <c r="K16" s="33"/>
    </row>
    <row r="17" customFormat="false" ht="15.95" hidden="false" customHeight="true" outlineLevel="0" collapsed="false">
      <c r="B17" s="34"/>
      <c r="C17" s="30" t="n">
        <v>2</v>
      </c>
      <c r="D17" s="34"/>
      <c r="E17" s="31" t="str">
        <f aca="false">INDEX(Participants!$G$5:$G$10,Calculs!$C34,1)</f>
        <v/>
      </c>
      <c r="F17" s="32" t="str">
        <f aca="false">IF(INDEX(Participants!$F$5:$F$10,Calculs!$M34,1)="","",INDEX(Participants!$F$5:$F$10,Calculs!$M34,1))</f>
        <v/>
      </c>
      <c r="G17" s="34"/>
      <c r="H17" s="31" t="str">
        <f aca="false">INDEX(Participants!$G$5:$G$10,Calculs!$D34,1)</f>
        <v/>
      </c>
      <c r="I17" s="32" t="str">
        <f aca="false">IF(INDEX(Participants!$F$5:$F$10,Calculs!$N34,1)="","",INDEX(Participants!$F$5:$F$10,Calculs!$N34,1))</f>
        <v/>
      </c>
      <c r="J17" s="34"/>
      <c r="K17" s="33"/>
    </row>
    <row r="18" customFormat="false" ht="15.95" hidden="false" customHeight="true" outlineLevel="0" collapsed="false">
      <c r="B18" s="35"/>
      <c r="C18" s="30" t="n">
        <v>3</v>
      </c>
      <c r="D18" s="35"/>
      <c r="E18" s="31" t="str">
        <f aca="false">INDEX(Participants!$G$5:$G$10,Calculs!$C35,1)</f>
        <v/>
      </c>
      <c r="F18" s="32" t="str">
        <f aca="false">IF(INDEX(Participants!$F$5:$F$10,Calculs!$M35,1)="","",INDEX(Participants!$F$5:$F$10,Calculs!$M35,1))</f>
        <v/>
      </c>
      <c r="G18" s="35"/>
      <c r="H18" s="31" t="str">
        <f aca="false">INDEX(Participants!$G$5:$G$10,Calculs!$D35,1)</f>
        <v/>
      </c>
      <c r="I18" s="32" t="str">
        <f aca="false">IF(INDEX(Participants!$F$5:$F$10,Calculs!$N35,1)="","",INDEX(Participants!$F$5:$F$10,Calculs!$N35,1))</f>
        <v/>
      </c>
      <c r="J18" s="35"/>
      <c r="K18" s="33"/>
    </row>
    <row r="19" customFormat="false" ht="15.95" hidden="false" customHeight="true" outlineLevel="0" collapsed="false">
      <c r="B19" s="26" t="s">
        <v>9</v>
      </c>
      <c r="C19" s="26" t="s">
        <v>10</v>
      </c>
      <c r="D19" s="26"/>
      <c r="E19" s="27" t="s">
        <v>11</v>
      </c>
      <c r="F19" s="27" t="s">
        <v>6</v>
      </c>
      <c r="G19" s="26" t="s">
        <v>12</v>
      </c>
      <c r="H19" s="28" t="s">
        <v>13</v>
      </c>
      <c r="I19" s="28" t="s">
        <v>6</v>
      </c>
      <c r="J19" s="26"/>
      <c r="K19" s="26" t="s">
        <v>14</v>
      </c>
    </row>
    <row r="20" customFormat="false" ht="15.95" hidden="false" customHeight="true" outlineLevel="0" collapsed="false">
      <c r="B20" s="29" t="n">
        <v>5</v>
      </c>
      <c r="C20" s="30" t="n">
        <v>1</v>
      </c>
      <c r="D20" s="29"/>
      <c r="E20" s="31" t="str">
        <f aca="false">INDEX(Participants!$G$5:$G$10,Calculs!$C37,1)</f>
        <v/>
      </c>
      <c r="F20" s="32" t="str">
        <f aca="false">IF(INDEX(Participants!$F$5:$F$10,Calculs!$M37,1)="","",INDEX(Participants!$F$5:$F$10,Calculs!$M37,1))</f>
        <v/>
      </c>
      <c r="G20" s="29"/>
      <c r="H20" s="31" t="str">
        <f aca="false">INDEX(Participants!$G$5:$G$10,Calculs!$D37,1)</f>
        <v/>
      </c>
      <c r="I20" s="32" t="str">
        <f aca="false">IF(INDEX(Participants!$F$5:$F$10,Calculs!$N37,1)="","",INDEX(Participants!$F$5:$F$10,Calculs!$N37,1))</f>
        <v/>
      </c>
      <c r="J20" s="29"/>
      <c r="K20" s="33"/>
    </row>
    <row r="21" customFormat="false" ht="15.95" hidden="false" customHeight="true" outlineLevel="0" collapsed="false">
      <c r="B21" s="34"/>
      <c r="C21" s="30" t="n">
        <v>2</v>
      </c>
      <c r="D21" s="34"/>
      <c r="E21" s="31" t="str">
        <f aca="false">INDEX(Participants!$G$5:$G$10,Calculs!$C38,1)</f>
        <v/>
      </c>
      <c r="F21" s="32" t="str">
        <f aca="false">IF(INDEX(Participants!$F$5:$F$10,Calculs!$M38,1)="","",INDEX(Participants!$F$5:$F$10,Calculs!$M38,1))</f>
        <v/>
      </c>
      <c r="G21" s="34"/>
      <c r="H21" s="31" t="str">
        <f aca="false">INDEX(Participants!$G$5:$G$10,Calculs!$D38,1)</f>
        <v/>
      </c>
      <c r="I21" s="32" t="str">
        <f aca="false">IF(INDEX(Participants!$F$5:$F$10,Calculs!$N38,1)="","",INDEX(Participants!$F$5:$F$10,Calculs!$N38,1))</f>
        <v/>
      </c>
      <c r="J21" s="34"/>
      <c r="K21" s="33"/>
    </row>
    <row r="22" customFormat="false" ht="15.95" hidden="false" customHeight="true" outlineLevel="0" collapsed="false">
      <c r="B22" s="35"/>
      <c r="C22" s="30" t="n">
        <v>3</v>
      </c>
      <c r="D22" s="35"/>
      <c r="E22" s="31" t="str">
        <f aca="false">INDEX(Participants!$G$5:$G$10,Calculs!$C39,1)</f>
        <v/>
      </c>
      <c r="F22" s="32" t="str">
        <f aca="false">IF(INDEX(Participants!$F$5:$F$10,Calculs!$M39,1)="","",INDEX(Participants!$F$5:$F$10,Calculs!$M39,1))</f>
        <v/>
      </c>
      <c r="G22" s="35"/>
      <c r="H22" s="31" t="str">
        <f aca="false">INDEX(Participants!$G$5:$G$10,Calculs!$D39,1)</f>
        <v/>
      </c>
      <c r="I22" s="32" t="str">
        <f aca="false">IF(INDEX(Participants!$F$5:$F$10,Calculs!$N39,1)="","",INDEX(Participants!$F$5:$F$10,Calculs!$N39,1))</f>
        <v/>
      </c>
      <c r="J22" s="35"/>
      <c r="K22" s="33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6 K8:K10 K12:K14 K16:K18 K20:K22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257" min="12" style="1" width="12.19"/>
    <col collapsed="false" customWidth="true" hidden="false" outlineLevel="0" max="1025" min="258" style="0" width="12.19"/>
  </cols>
  <sheetData>
    <row r="1" customFormat="false" ht="46.5" hidden="false" customHeight="true" outlineLevel="0" collapsed="false"/>
    <row r="2" customFormat="false" ht="15.95" hidden="false" customHeight="true" outlineLevel="0" collapsed="false">
      <c r="B2" s="25" t="s">
        <v>15</v>
      </c>
      <c r="C2" s="25"/>
      <c r="D2" s="25"/>
      <c r="E2" s="25"/>
      <c r="F2" s="25"/>
      <c r="G2" s="25"/>
      <c r="H2" s="25"/>
      <c r="I2" s="25"/>
      <c r="J2" s="25"/>
      <c r="K2" s="25"/>
    </row>
    <row r="3" customFormat="false" ht="15.75" hidden="false" customHeight="true" outlineLevel="0" collapsed="false">
      <c r="B3" s="26" t="s">
        <v>9</v>
      </c>
      <c r="C3" s="26" t="s">
        <v>10</v>
      </c>
      <c r="D3" s="26"/>
      <c r="E3" s="27" t="s">
        <v>11</v>
      </c>
      <c r="F3" s="27" t="s">
        <v>6</v>
      </c>
      <c r="G3" s="26" t="s">
        <v>12</v>
      </c>
      <c r="H3" s="28" t="s">
        <v>13</v>
      </c>
      <c r="I3" s="28" t="s">
        <v>6</v>
      </c>
      <c r="J3" s="26"/>
      <c r="K3" s="26" t="s">
        <v>14</v>
      </c>
    </row>
    <row r="4" customFormat="false" ht="15.95" hidden="false" customHeight="true" outlineLevel="0" collapsed="false">
      <c r="B4" s="29" t="n">
        <v>6</v>
      </c>
      <c r="C4" s="30" t="n">
        <v>1</v>
      </c>
      <c r="D4" s="29"/>
      <c r="E4" s="31" t="str">
        <f aca="false">INDEX(Participants!$G$5:$G$10,Calculs!$C41,1)</f>
        <v/>
      </c>
      <c r="F4" s="32" t="str">
        <f aca="false">IF(INDEX(Participants!$F$5:$F$10,Calculs!$M41,1)="","",INDEX(Participants!$F$5:$F$10,Calculs!$M41,1))</f>
        <v/>
      </c>
      <c r="G4" s="29"/>
      <c r="H4" s="31" t="str">
        <f aca="false">INDEX(Participants!$G$5:$G$10,Calculs!$D41,1)</f>
        <v/>
      </c>
      <c r="I4" s="32" t="str">
        <f aca="false">IF(INDEX(Participants!$F$5:$F$10,Calculs!$N41,1)="","",INDEX(Participants!$F$5:$F$10,Calculs!$N41,1))</f>
        <v/>
      </c>
      <c r="J4" s="29"/>
      <c r="K4" s="33"/>
    </row>
    <row r="5" customFormat="false" ht="15.95" hidden="false" customHeight="true" outlineLevel="0" collapsed="false">
      <c r="B5" s="34"/>
      <c r="C5" s="30" t="n">
        <v>2</v>
      </c>
      <c r="D5" s="34"/>
      <c r="E5" s="31" t="str">
        <f aca="false">INDEX(Participants!$G$5:$G$10,Calculs!$C42,1)</f>
        <v/>
      </c>
      <c r="F5" s="32" t="str">
        <f aca="false">IF(INDEX(Participants!$F$5:$F$10,Calculs!$M42,1)="","",INDEX(Participants!$F$5:$F$10,Calculs!$M42,1))</f>
        <v/>
      </c>
      <c r="G5" s="34"/>
      <c r="H5" s="31" t="str">
        <f aca="false">INDEX(Participants!$G$5:$G$10,Calculs!$D42,1)</f>
        <v/>
      </c>
      <c r="I5" s="32" t="str">
        <f aca="false">IF(INDEX(Participants!$F$5:$F$10,Calculs!$N42,1)="","",INDEX(Participants!$F$5:$F$10,Calculs!$N42,1))</f>
        <v/>
      </c>
      <c r="J5" s="34"/>
      <c r="K5" s="33"/>
    </row>
    <row r="6" customFormat="false" ht="15.75" hidden="false" customHeight="true" outlineLevel="0" collapsed="false">
      <c r="B6" s="38"/>
      <c r="C6" s="39" t="n">
        <v>3</v>
      </c>
      <c r="D6" s="38"/>
      <c r="E6" s="31" t="str">
        <f aca="false">INDEX(Participants!$G$5:$G$10,Calculs!$C43,1)</f>
        <v/>
      </c>
      <c r="F6" s="32" t="str">
        <f aca="false">IF(INDEX(Participants!$F$5:$F$10,Calculs!$M43,1)="","",INDEX(Participants!$F$5:$F$10,Calculs!$M43,1))</f>
        <v/>
      </c>
      <c r="G6" s="38"/>
      <c r="H6" s="31" t="str">
        <f aca="false">INDEX(Participants!$G$5:$G$10,Calculs!$D43,1)</f>
        <v/>
      </c>
      <c r="I6" s="32" t="str">
        <f aca="false">IF(INDEX(Participants!$F$5:$F$10,Calculs!$N43,1)="","",INDEX(Participants!$F$5:$F$10,Calculs!$N43,1))</f>
        <v/>
      </c>
      <c r="J6" s="38"/>
      <c r="K6" s="40"/>
    </row>
    <row r="7" customFormat="false" ht="15.75" hidden="false" customHeight="true" outlineLevel="0" collapsed="false">
      <c r="B7" s="26" t="s">
        <v>9</v>
      </c>
      <c r="C7" s="26" t="s">
        <v>10</v>
      </c>
      <c r="D7" s="26"/>
      <c r="E7" s="27" t="s">
        <v>11</v>
      </c>
      <c r="F7" s="27" t="s">
        <v>6</v>
      </c>
      <c r="G7" s="26" t="s">
        <v>12</v>
      </c>
      <c r="H7" s="28" t="s">
        <v>13</v>
      </c>
      <c r="I7" s="28" t="s">
        <v>6</v>
      </c>
      <c r="J7" s="26"/>
      <c r="K7" s="26" t="s">
        <v>14</v>
      </c>
    </row>
    <row r="8" customFormat="false" ht="15.95" hidden="false" customHeight="true" outlineLevel="0" collapsed="false">
      <c r="B8" s="29" t="n">
        <v>7</v>
      </c>
      <c r="C8" s="30" t="n">
        <v>1</v>
      </c>
      <c r="D8" s="29"/>
      <c r="E8" s="31" t="str">
        <f aca="false">INDEX(Participants!$G$5:$G$10,Calculs!$C45,1)</f>
        <v/>
      </c>
      <c r="F8" s="32" t="str">
        <f aca="false">IF(INDEX(Participants!$F$5:$F$10,Calculs!$M45,1)="","",INDEX(Participants!$F$5:$F$10,Calculs!$M45,1))</f>
        <v/>
      </c>
      <c r="G8" s="29"/>
      <c r="H8" s="31" t="str">
        <f aca="false">INDEX(Participants!$G$5:$G$10,Calculs!$D45,1)</f>
        <v/>
      </c>
      <c r="I8" s="32" t="str">
        <f aca="false">IF(INDEX(Participants!$F$5:$F$10,Calculs!$N45,1)="","",INDEX(Participants!$F$5:$F$10,Calculs!$N45,1))</f>
        <v/>
      </c>
      <c r="J8" s="29"/>
      <c r="K8" s="33"/>
    </row>
    <row r="9" customFormat="false" ht="15.95" hidden="false" customHeight="true" outlineLevel="0" collapsed="false">
      <c r="B9" s="34"/>
      <c r="C9" s="30" t="n">
        <v>2</v>
      </c>
      <c r="D9" s="34"/>
      <c r="E9" s="31" t="str">
        <f aca="false">INDEX(Participants!$G$5:$G$10,Calculs!$C46,1)</f>
        <v/>
      </c>
      <c r="F9" s="32" t="str">
        <f aca="false">IF(INDEX(Participants!$F$5:$F$10,Calculs!$M46,1)="","",INDEX(Participants!$F$5:$F$10,Calculs!$M46,1))</f>
        <v/>
      </c>
      <c r="G9" s="34"/>
      <c r="H9" s="31" t="str">
        <f aca="false">INDEX(Participants!$G$5:$G$10,Calculs!$D46,1)</f>
        <v/>
      </c>
      <c r="I9" s="32" t="str">
        <f aca="false">IF(INDEX(Participants!$F$5:$F$10,Calculs!$N46,1)="","",INDEX(Participants!$F$5:$F$10,Calculs!$N46,1))</f>
        <v/>
      </c>
      <c r="J9" s="34"/>
      <c r="K9" s="33"/>
    </row>
    <row r="10" customFormat="false" ht="15.95" hidden="false" customHeight="true" outlineLevel="0" collapsed="false">
      <c r="B10" s="35"/>
      <c r="C10" s="30" t="n">
        <v>3</v>
      </c>
      <c r="D10" s="35"/>
      <c r="E10" s="31" t="str">
        <f aca="false">INDEX(Participants!$G$5:$G$10,Calculs!$C47,1)</f>
        <v/>
      </c>
      <c r="F10" s="32" t="str">
        <f aca="false">IF(INDEX(Participants!$F$5:$F$10,Calculs!$M47,1)="","",INDEX(Participants!$F$5:$F$10,Calculs!$M47,1))</f>
        <v/>
      </c>
      <c r="G10" s="35"/>
      <c r="H10" s="31" t="str">
        <f aca="false">INDEX(Participants!$G$5:$G$10,Calculs!$D47,1)</f>
        <v/>
      </c>
      <c r="I10" s="32" t="str">
        <f aca="false">IF(INDEX(Participants!$F$5:$F$10,Calculs!$N47,1)="","",INDEX(Participants!$F$5:$F$10,Calculs!$N47,1))</f>
        <v/>
      </c>
      <c r="J10" s="35"/>
      <c r="K10" s="40"/>
    </row>
    <row r="11" customFormat="false" ht="15.95" hidden="false" customHeight="true" outlineLevel="0" collapsed="false">
      <c r="B11" s="26" t="s">
        <v>9</v>
      </c>
      <c r="C11" s="26" t="s">
        <v>10</v>
      </c>
      <c r="D11" s="26"/>
      <c r="E11" s="27" t="s">
        <v>11</v>
      </c>
      <c r="F11" s="27" t="s">
        <v>6</v>
      </c>
      <c r="G11" s="26" t="s">
        <v>12</v>
      </c>
      <c r="H11" s="28" t="s">
        <v>13</v>
      </c>
      <c r="I11" s="28" t="s">
        <v>6</v>
      </c>
      <c r="J11" s="26"/>
      <c r="K11" s="26" t="s">
        <v>14</v>
      </c>
    </row>
    <row r="12" customFormat="false" ht="15.95" hidden="false" customHeight="true" outlineLevel="0" collapsed="false">
      <c r="B12" s="29" t="n">
        <v>8</v>
      </c>
      <c r="C12" s="30" t="n">
        <v>1</v>
      </c>
      <c r="D12" s="29"/>
      <c r="E12" s="31" t="str">
        <f aca="false">INDEX(Participants!$G$5:$G$10,Calculs!$C49,1)</f>
        <v/>
      </c>
      <c r="F12" s="32" t="str">
        <f aca="false">IF(INDEX(Participants!$F$5:$F$10,Calculs!$M49,1)="","",INDEX(Participants!$F$5:$F$10,Calculs!$M49,1))</f>
        <v/>
      </c>
      <c r="G12" s="29"/>
      <c r="H12" s="31" t="str">
        <f aca="false">INDEX(Participants!$G$5:$G$10,Calculs!$D49,1)</f>
        <v/>
      </c>
      <c r="I12" s="32" t="str">
        <f aca="false">IF(INDEX(Participants!$F$5:$F$10,Calculs!$N49,1)="","",INDEX(Participants!$F$5:$F$10,Calculs!$N49,1))</f>
        <v/>
      </c>
      <c r="J12" s="29"/>
      <c r="K12" s="33"/>
    </row>
    <row r="13" customFormat="false" ht="15.95" hidden="false" customHeight="true" outlineLevel="0" collapsed="false">
      <c r="B13" s="34"/>
      <c r="C13" s="30" t="n">
        <v>2</v>
      </c>
      <c r="D13" s="34"/>
      <c r="E13" s="31" t="str">
        <f aca="false">INDEX(Participants!$G$5:$G$10,Calculs!$C50,1)</f>
        <v/>
      </c>
      <c r="F13" s="32" t="str">
        <f aca="false">IF(INDEX(Participants!$F$5:$F$10,Calculs!$M50,1)="","",INDEX(Participants!$F$5:$F$10,Calculs!$M50,1))</f>
        <v/>
      </c>
      <c r="G13" s="34"/>
      <c r="H13" s="31" t="str">
        <f aca="false">INDEX(Participants!$G$5:$G$10,Calculs!$D50,1)</f>
        <v/>
      </c>
      <c r="I13" s="32" t="str">
        <f aca="false">IF(INDEX(Participants!$F$5:$F$10,Calculs!$N50,1)="","",INDEX(Participants!$F$5:$F$10,Calculs!$N50,1))</f>
        <v/>
      </c>
      <c r="J13" s="34"/>
      <c r="K13" s="33"/>
    </row>
    <row r="14" customFormat="false" ht="15.95" hidden="false" customHeight="true" outlineLevel="0" collapsed="false">
      <c r="B14" s="35"/>
      <c r="C14" s="30" t="n">
        <v>3</v>
      </c>
      <c r="D14" s="35"/>
      <c r="E14" s="31" t="str">
        <f aca="false">INDEX(Participants!$G$5:$G$10,Calculs!$C51,1)</f>
        <v/>
      </c>
      <c r="F14" s="32" t="str">
        <f aca="false">IF(INDEX(Participants!$F$5:$F$10,Calculs!$M51,1)="","",INDEX(Participants!$F$5:$F$10,Calculs!$M51,1))</f>
        <v/>
      </c>
      <c r="G14" s="35"/>
      <c r="H14" s="31" t="str">
        <f aca="false">INDEX(Participants!$G$5:$G$10,Calculs!$D51,1)</f>
        <v/>
      </c>
      <c r="I14" s="32" t="str">
        <f aca="false">IF(INDEX(Participants!$F$5:$F$10,Calculs!$N51,1)="","",INDEX(Participants!$F$5:$F$10,Calculs!$N51,1))</f>
        <v/>
      </c>
      <c r="J14" s="35"/>
      <c r="K14" s="40"/>
    </row>
    <row r="15" customFormat="false" ht="15.95" hidden="false" customHeight="true" outlineLevel="0" collapsed="false">
      <c r="B15" s="26" t="s">
        <v>9</v>
      </c>
      <c r="C15" s="26" t="s">
        <v>10</v>
      </c>
      <c r="D15" s="26"/>
      <c r="E15" s="27" t="s">
        <v>11</v>
      </c>
      <c r="F15" s="27" t="s">
        <v>6</v>
      </c>
      <c r="G15" s="26" t="s">
        <v>12</v>
      </c>
      <c r="H15" s="28" t="s">
        <v>13</v>
      </c>
      <c r="I15" s="28" t="s">
        <v>6</v>
      </c>
      <c r="J15" s="26"/>
      <c r="K15" s="26" t="s">
        <v>14</v>
      </c>
    </row>
    <row r="16" customFormat="false" ht="15.95" hidden="false" customHeight="true" outlineLevel="0" collapsed="false">
      <c r="B16" s="29" t="n">
        <v>9</v>
      </c>
      <c r="C16" s="30" t="n">
        <v>1</v>
      </c>
      <c r="D16" s="29"/>
      <c r="E16" s="31" t="str">
        <f aca="false">INDEX(Participants!$G$5:$G$10,Calculs!$C53,1)</f>
        <v/>
      </c>
      <c r="F16" s="32" t="str">
        <f aca="false">IF(INDEX(Participants!$F$5:$F$10,Calculs!$M53,1)="","",INDEX(Participants!$F$5:$F$10,Calculs!$M53,1))</f>
        <v/>
      </c>
      <c r="G16" s="29"/>
      <c r="H16" s="31" t="str">
        <f aca="false">INDEX(Participants!$G$5:$G$10,Calculs!$D53,1)</f>
        <v/>
      </c>
      <c r="I16" s="32" t="str">
        <f aca="false">IF(INDEX(Participants!$F$5:$F$10,Calculs!$N53,1)="","",INDEX(Participants!$F$5:$F$10,Calculs!$N53,1))</f>
        <v/>
      </c>
      <c r="J16" s="29"/>
      <c r="K16" s="33"/>
    </row>
    <row r="17" customFormat="false" ht="15.95" hidden="false" customHeight="true" outlineLevel="0" collapsed="false">
      <c r="B17" s="34"/>
      <c r="C17" s="39" t="n">
        <v>2</v>
      </c>
      <c r="D17" s="34"/>
      <c r="E17" s="31" t="str">
        <f aca="false">INDEX(Participants!$G$5:$G$10,Calculs!$C54,1)</f>
        <v/>
      </c>
      <c r="F17" s="32" t="str">
        <f aca="false">IF(INDEX(Participants!$F$5:$F$10,Calculs!$M54,1)="","",INDEX(Participants!$F$5:$F$10,Calculs!$M54,1))</f>
        <v/>
      </c>
      <c r="G17" s="34"/>
      <c r="H17" s="31" t="str">
        <f aca="false">INDEX(Participants!$G$5:$G$10,Calculs!$D54,1)</f>
        <v/>
      </c>
      <c r="I17" s="32" t="str">
        <f aca="false">IF(INDEX(Participants!$F$5:$F$10,Calculs!$N54,1)="","",INDEX(Participants!$F$5:$F$10,Calculs!$N54,1))</f>
        <v/>
      </c>
      <c r="J17" s="34"/>
      <c r="K17" s="33"/>
    </row>
    <row r="18" customFormat="false" ht="15.95" hidden="false" customHeight="true" outlineLevel="0" collapsed="false">
      <c r="B18" s="41"/>
      <c r="C18" s="42" t="n">
        <v>3</v>
      </c>
      <c r="D18" s="35"/>
      <c r="E18" s="31" t="str">
        <f aca="false">INDEX(Participants!$G$5:$G$10,Calculs!$C55,1)</f>
        <v/>
      </c>
      <c r="F18" s="32" t="str">
        <f aca="false">IF(INDEX(Participants!$F$5:$F$10,Calculs!$M55,1)="","",INDEX(Participants!$F$5:$F$10,Calculs!$M55,1))</f>
        <v/>
      </c>
      <c r="G18" s="35"/>
      <c r="H18" s="31" t="str">
        <f aca="false">INDEX(Participants!$G$5:$G$10,Calculs!$D55,1)</f>
        <v/>
      </c>
      <c r="I18" s="32" t="str">
        <f aca="false">IF(INDEX(Participants!$F$5:$F$10,Calculs!$N55,1)="","",INDEX(Participants!$F$5:$F$10,Calculs!$N55,1))</f>
        <v/>
      </c>
      <c r="J18" s="35"/>
      <c r="K18" s="40"/>
    </row>
    <row r="19" customFormat="false" ht="15.95" hidden="false" customHeight="true" outlineLevel="0" collapsed="false">
      <c r="B19" s="26" t="s">
        <v>9</v>
      </c>
      <c r="C19" s="26" t="s">
        <v>10</v>
      </c>
      <c r="D19" s="26"/>
      <c r="E19" s="27" t="s">
        <v>11</v>
      </c>
      <c r="F19" s="27" t="s">
        <v>6</v>
      </c>
      <c r="G19" s="26" t="s">
        <v>12</v>
      </c>
      <c r="H19" s="28" t="s">
        <v>13</v>
      </c>
      <c r="I19" s="28" t="s">
        <v>6</v>
      </c>
      <c r="J19" s="26"/>
      <c r="K19" s="26" t="s">
        <v>14</v>
      </c>
    </row>
    <row r="20" customFormat="false" ht="15.95" hidden="false" customHeight="true" outlineLevel="0" collapsed="false">
      <c r="B20" s="29" t="n">
        <v>10</v>
      </c>
      <c r="C20" s="30" t="n">
        <v>1</v>
      </c>
      <c r="D20" s="29"/>
      <c r="E20" s="31" t="str">
        <f aca="false">INDEX(Participants!$G$5:$G$10,Calculs!$C57,1)</f>
        <v/>
      </c>
      <c r="F20" s="32" t="str">
        <f aca="false">IF(INDEX(Participants!$F$5:$F$10,Calculs!$M57,1)="","",INDEX(Participants!$F$5:$F$10,Calculs!$M57,1))</f>
        <v/>
      </c>
      <c r="G20" s="29"/>
      <c r="H20" s="31" t="str">
        <f aca="false">INDEX(Participants!$G$5:$G$10,Calculs!$D57,1)</f>
        <v/>
      </c>
      <c r="I20" s="32" t="str">
        <f aca="false">IF(INDEX(Participants!$F$5:$F$10,Calculs!$N57,1)="","",INDEX(Participants!$F$5:$F$10,Calculs!$N57,1))</f>
        <v/>
      </c>
      <c r="J20" s="29"/>
      <c r="K20" s="33"/>
    </row>
    <row r="21" customFormat="false" ht="15.95" hidden="false" customHeight="true" outlineLevel="0" collapsed="false">
      <c r="B21" s="34"/>
      <c r="C21" s="30" t="n">
        <v>2</v>
      </c>
      <c r="D21" s="34"/>
      <c r="E21" s="31" t="str">
        <f aca="false">INDEX(Participants!$G$5:$G$10,Calculs!$C58,1)</f>
        <v/>
      </c>
      <c r="F21" s="32" t="str">
        <f aca="false">IF(INDEX(Participants!$F$5:$F$10,Calculs!$M58,1)="","",INDEX(Participants!$F$5:$F$10,Calculs!$M58,1))</f>
        <v/>
      </c>
      <c r="G21" s="34"/>
      <c r="H21" s="31" t="str">
        <f aca="false">INDEX(Participants!$G$5:$G$10,Calculs!$D58,1)</f>
        <v/>
      </c>
      <c r="I21" s="32" t="str">
        <f aca="false">IF(INDEX(Participants!$F$5:$F$10,Calculs!$N58,1)="","",INDEX(Participants!$F$5:$F$10,Calculs!$N58,1))</f>
        <v/>
      </c>
      <c r="J21" s="34"/>
      <c r="K21" s="33"/>
    </row>
    <row r="22" customFormat="false" ht="15.95" hidden="false" customHeight="true" outlineLevel="0" collapsed="false">
      <c r="B22" s="35"/>
      <c r="C22" s="30" t="n">
        <v>3</v>
      </c>
      <c r="D22" s="35"/>
      <c r="E22" s="31" t="str">
        <f aca="false">INDEX(Participants!$G$5:$G$10,Calculs!$C59,1)</f>
        <v/>
      </c>
      <c r="F22" s="32" t="str">
        <f aca="false">IF(INDEX(Participants!$F$5:$F$10,Calculs!$M59,1)="","",INDEX(Participants!$F$5:$F$10,Calculs!$M59,1))</f>
        <v/>
      </c>
      <c r="G22" s="35"/>
      <c r="H22" s="31" t="str">
        <f aca="false">INDEX(Participants!$G$5:$G$10,Calculs!$D59,1)</f>
        <v/>
      </c>
      <c r="I22" s="32" t="str">
        <f aca="false">IF(INDEX(Participants!$F$5:$F$10,Calculs!$N59,1)="","",INDEX(Participants!$F$5:$F$10,Calculs!$N59,1))</f>
        <v/>
      </c>
      <c r="J22" s="35"/>
      <c r="K22" s="40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6 K8:K10 K12:K14 K16:K18 K20:K22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11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P4" activeCellId="0" sqref="P4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1" width="19.63"/>
    <col collapsed="false" customWidth="true" hidden="false" outlineLevel="0" max="3" min="3" style="1" width="2.46"/>
    <col collapsed="false" customWidth="true" hidden="false" outlineLevel="0" max="15" min="4" style="1" width="2.26"/>
    <col collapsed="false" customWidth="true" hidden="false" outlineLevel="0" max="16" min="16" style="1" width="4.13"/>
    <col collapsed="false" customWidth="true" hidden="false" outlineLevel="0" max="17" min="17" style="1" width="5.9"/>
    <col collapsed="false" customWidth="true" hidden="false" outlineLevel="0" max="18" min="18" style="1" width="5.21"/>
    <col collapsed="false" customWidth="true" hidden="false" outlineLevel="0" max="19" min="19" style="1" width="5.9"/>
    <col collapsed="false" customWidth="true" hidden="true" outlineLevel="0" max="23" min="20" style="1" width="10.91"/>
    <col collapsed="false" customWidth="true" hidden="false" outlineLevel="0" max="252" min="24" style="1" width="12.19"/>
    <col collapsed="false" customWidth="true" hidden="false" outlineLevel="0" max="1025" min="253" style="0" width="8.36"/>
  </cols>
  <sheetData>
    <row r="1" customFormat="false" ht="129.7" hidden="false" customHeight="true" outlineLevel="0" collapsed="false"/>
    <row r="2" customFormat="false" ht="150.25" hidden="false" customHeight="true" outlineLevel="0" collapsed="false">
      <c r="B2" s="43" t="s">
        <v>16</v>
      </c>
      <c r="C2" s="43"/>
      <c r="D2" s="44" t="str">
        <f aca="false">$B4</f>
        <v/>
      </c>
      <c r="E2" s="44"/>
      <c r="F2" s="45" t="str">
        <f aca="false">$B5</f>
        <v/>
      </c>
      <c r="G2" s="45"/>
      <c r="H2" s="45" t="str">
        <f aca="false">$B6</f>
        <v/>
      </c>
      <c r="I2" s="45"/>
      <c r="J2" s="45" t="str">
        <f aca="false">$B7</f>
        <v/>
      </c>
      <c r="K2" s="45"/>
      <c r="L2" s="45" t="str">
        <f aca="false">$B8</f>
        <v/>
      </c>
      <c r="M2" s="45"/>
      <c r="N2" s="45" t="str">
        <f aca="false">$B9</f>
        <v/>
      </c>
      <c r="O2" s="45"/>
      <c r="P2" s="46" t="s">
        <v>17</v>
      </c>
      <c r="Q2" s="47" t="s">
        <v>18</v>
      </c>
      <c r="R2" s="48" t="s">
        <v>19</v>
      </c>
      <c r="S2" s="49" t="s">
        <v>20</v>
      </c>
      <c r="T2" s="50"/>
      <c r="U2" s="51"/>
      <c r="V2" s="51"/>
      <c r="W2" s="51" t="s">
        <v>21</v>
      </c>
      <c r="X2" s="52"/>
    </row>
    <row r="3" customFormat="false" ht="20.85" hidden="false" customHeight="true" outlineLevel="0" collapsed="false">
      <c r="B3" s="43"/>
      <c r="C3" s="43"/>
      <c r="D3" s="53" t="s">
        <v>22</v>
      </c>
      <c r="E3" s="54" t="s">
        <v>23</v>
      </c>
      <c r="F3" s="55" t="s">
        <v>22</v>
      </c>
      <c r="G3" s="54" t="s">
        <v>23</v>
      </c>
      <c r="H3" s="55" t="s">
        <v>22</v>
      </c>
      <c r="I3" s="54" t="s">
        <v>23</v>
      </c>
      <c r="J3" s="55" t="s">
        <v>22</v>
      </c>
      <c r="K3" s="54" t="s">
        <v>23</v>
      </c>
      <c r="L3" s="55" t="s">
        <v>22</v>
      </c>
      <c r="M3" s="54" t="s">
        <v>23</v>
      </c>
      <c r="N3" s="55" t="s">
        <v>22</v>
      </c>
      <c r="O3" s="54" t="s">
        <v>23</v>
      </c>
      <c r="P3" s="46"/>
      <c r="Q3" s="47"/>
      <c r="R3" s="48"/>
      <c r="S3" s="49"/>
      <c r="T3" s="50"/>
      <c r="U3" s="51"/>
      <c r="V3" s="51"/>
      <c r="W3" s="51"/>
      <c r="X3" s="52"/>
    </row>
    <row r="4" customFormat="false" ht="20.1" hidden="false" customHeight="true" outlineLevel="0" collapsed="false">
      <c r="B4" s="56" t="str">
        <f aca="false">Participants!$G5</f>
        <v/>
      </c>
      <c r="C4" s="56"/>
      <c r="D4" s="57"/>
      <c r="E4" s="58"/>
      <c r="F4" s="59" t="str">
        <f aca="false">IF(INDEX(Calculs!$O$21:$O$60,MATCH(CONCATENATE(CHOOSE(COLUMN()-2,"A","B","C","D","E","F","G","H","I"),ROW()," ",CHOOSE(ROW()-1,"A","B","C","D","E","F","G","H","I"),COLUMN()-1),Calculs!$S$21:$S$60,0),1)="","",IF(INDEX(Calculs!$O$21:$O$60,MATCH(CONCATENATE(CHOOSE(COLUMN()-2,"A","B","C","D","E","F","G","H","I"),ROW()," ",CHOOSE(ROW()-1,"A","B","C","D","E","F","G","H","I"),COLUMN()-1),Calculs!$S$21:$S$60,0),1)=(ROW()-3),1,0))</f>
        <v/>
      </c>
      <c r="G4" s="60" t="str">
        <f aca="false">IF(INDEX(Calculs!$O$21:$O$60,MATCH(CONCATENATE(CHOOSE(ROW()-3,"N","O","P","Q","R","S"),COLUMN()-2," ",CHOOSE(COLUMN()-5,"N","O","P","Q","R","S"),ROW()),Calculs!$S$21:$S$60,0),1)="","",IF(INDEX(Calculs!$O$21:$O$60,MATCH(CONCATENATE(CHOOSE(ROW()-3,"N","O","P","Q","R","S"),COLUMN()-2," ",CHOOSE(COLUMN()-5,"N","O","P","Q","R","S"),ROW()),Calculs!$S$21:$S$60,0),1)=(ROW()-3),1,0))</f>
        <v/>
      </c>
      <c r="H4" s="59" t="str">
        <f aca="false">IF(INDEX(Calculs!$O$21:$O$60,MATCH(CONCATENATE(CHOOSE(COLUMN()-3,"A","B","C","D","E","F","G","H","I"),ROW()," ",CHOOSE(ROW()-1,"A","B","C","D","E","F","G","H","I"),COLUMN()-2),Calculs!$S$21:$S$60,0),1)="","",IF(INDEX(Calculs!$O$21:$O$60,MATCH(CONCATENATE(CHOOSE(COLUMN()-3,"A","B","C","D","E","F","G","H","I"),ROW()," ",CHOOSE(ROW()-1,"A","B","C","D","E","F","G","H","I"),COLUMN()-2),Calculs!$S$21:$S$60,0),1)=(ROW()-3),1,0))</f>
        <v/>
      </c>
      <c r="I4" s="60" t="str">
        <f aca="false">IF(INDEX(Calculs!$O$21:$O$60,MATCH(CONCATENATE(CHOOSE(ROW()-3,"N","O","P","Q","R","S"),COLUMN()-3," ",CHOOSE(COLUMN()-6,"N","O","P","Q","R","S"),ROW()),Calculs!$S$21:$S$60,0),1)="","",IF(INDEX(Calculs!$O$21:$O$60,MATCH(CONCATENATE(CHOOSE(ROW()-3,"N","O","P","Q","R","S"),COLUMN()-3," ",CHOOSE(COLUMN()-6,"N","O","P","Q","R","S"),ROW()),Calculs!$S$21:$S$60,0),1)=(ROW()-3),1,0))</f>
        <v/>
      </c>
      <c r="J4" s="59" t="str">
        <f aca="false">IF(INDEX(Calculs!$O$21:$O$60,MATCH(CONCATENATE(CHOOSE(COLUMN()-4,"A","B","C","D","E","F","G","H","I"),ROW()," ",CHOOSE(ROW()-1,"A","B","C","D","E","F","G","H","I"),COLUMN()-3),Calculs!$S$21:$S$60,0),1)="","",IF(INDEX(Calculs!$O$21:$O$60,MATCH(CONCATENATE(CHOOSE(COLUMN()-4,"A","B","C","D","E","F","G","H","I"),ROW()," ",CHOOSE(ROW()-1,"A","B","C","D","E","F","G","H","I"),COLUMN()-3),Calculs!$S$21:$S$60,0),1)=(ROW()-3),1,0))</f>
        <v/>
      </c>
      <c r="K4" s="60" t="str">
        <f aca="false">IF(INDEX(Calculs!$O$21:$O$60,MATCH(CONCATENATE(CHOOSE(ROW()-3,"N","O","P","Q","R","S"),COLUMN()-4," ",CHOOSE(COLUMN()-7,"N","O","P","Q","R","S"),ROW()),Calculs!$S$21:$S$60,0),1)="","",IF(INDEX(Calculs!$O$21:$O$60,MATCH(CONCATENATE(CHOOSE(ROW()-3,"N","O","P","Q","R","S"),COLUMN()-4," ",CHOOSE(COLUMN()-7,"N","O","P","Q","R","S"),ROW()),Calculs!$S$21:$S$60,0),1)=(ROW()-3),1,0))</f>
        <v/>
      </c>
      <c r="L4" s="59" t="str">
        <f aca="false">IF(INDEX(Calculs!$O$21:$O$60,MATCH(CONCATENATE(CHOOSE(ROW()-1,"A","B","C","D","E","F","G","H","I"),COLUMN()-4," ",CHOOSE(COLUMN()-5,"A","B","C","D","E","F","G","H","I"),ROW()),Calculs!$S$21:$S$60,0),1)="","",IF(INDEX(Calculs!$O$21:$O$60,MATCH(CONCATENATE(CHOOSE(ROW()-1,"A","B","C","D","E","F","G","H","I"),COLUMN()-4," ",CHOOSE(COLUMN()-5,"A","B","C","D","E","F","G","H","I"),ROW()),Calculs!$S$21:$S$60,0),1)=(ROW()-3),1,0))</f>
        <v/>
      </c>
      <c r="M4" s="60" t="str">
        <f aca="false">IF(INDEX(Calculs!$O$21:$O$60,MATCH(CONCATENATE(CHOOSE(COLUMN()-8,"N","O","P","Q","R","S"),ROW()," ",CHOOSE(ROW()-3,"N","O","P","Q","R","S"),COLUMN()-5),Calculs!$S$21:$S$60,0),1)="","",IF(INDEX(Calculs!$O$21:$O$60,MATCH(CONCATENATE(CHOOSE(COLUMN()-8,"N","O","P","Q","R","S"),ROW()," ",CHOOSE(ROW()-3,"N","O","P","Q","R","S"),COLUMN()-5),Calculs!$S$21:$S$60,0),1)=(ROW()-3),1,0))</f>
        <v/>
      </c>
      <c r="N4" s="59" t="str">
        <f aca="false">IF(INDEX(Calculs!$O$21:$O$60,MATCH(CONCATENATE(CHOOSE(ROW()-1,"A","B","C","D","E","F","G","H","I"),COLUMN()-5," ",CHOOSE(COLUMN()-6,"A","B","C","D","E","F","G","H","I"),ROW()),Calculs!$S$21:$S$60,0),1)="","",IF(INDEX(Calculs!$O$21:$O$60,MATCH(CONCATENATE(CHOOSE(ROW()-1,"A","B","C","D","E","F","G","H","I"),COLUMN()-5," ",CHOOSE(COLUMN()-6,"A","B","C","D","E","F","G","H","I"),ROW()),Calculs!$S$21:$S$60,0),1)=(ROW()-3),1,0))</f>
        <v/>
      </c>
      <c r="O4" s="60" t="str">
        <f aca="false">IF(INDEX(Calculs!$O$21:$O$60,MATCH(CONCATENATE(CHOOSE(COLUMN()-9,"N","O","P","Q","R","S"),ROW()," ",CHOOSE(ROW()-3,"N","O","P","Q","R","S"),COLUMN()-6),Calculs!$S$21:$S$60,0),1)="","",IF(INDEX(Calculs!$O$21:$O$60,MATCH(CONCATENATE(CHOOSE(COLUMN()-9,"N","O","P","Q","R","S"),ROW()," ",CHOOSE(ROW()-3,"N","O","P","Q","R","S"),COLUMN()-6),Calculs!$S$21:$S$60,0),1)=(ROW()-3),1,0))</f>
        <v/>
      </c>
      <c r="P4" s="61"/>
      <c r="Q4" s="62" t="str">
        <f aca="false">IF(AND($D4="",$E4="",$F4="",$G4="",$H4="",$I4="",$J4="",$K4="",$L4="",$M4="",$N4="",$O4=""),"",SUM($D4:$P4))</f>
        <v/>
      </c>
      <c r="R4" s="63" t="str">
        <f aca="false">IF($Q4="","",ROUND(100*SUM($D4:$P4)/COUNT($D4:$O4),1))</f>
        <v/>
      </c>
      <c r="S4" s="64" t="str">
        <f aca="false">IF($U$11=0,"",IF($Q4="","",INDEX($V$4:$V$9,MATCH($R4,$U$4:$U$9,0))))</f>
        <v/>
      </c>
      <c r="T4" s="65" t="n">
        <f aca="false">COUNTIF(Calculs!$O$21:$O$60,CONCATENATE("=",Calculs!$B4))</f>
        <v>0</v>
      </c>
      <c r="U4" s="66" t="e">
        <f aca="false">LARGE($R$4:$R$9,$V4)</f>
        <v>#VALUE!</v>
      </c>
      <c r="V4" s="66" t="n">
        <v>1</v>
      </c>
      <c r="W4" s="67" t="str">
        <f aca="false">IF(Calculs!$N$63=Calculs!$O$64,INDEX($B$4:$B$9,MATCH($V4,$S$4:$S$9,0),1),"")</f>
        <v/>
      </c>
      <c r="X4" s="52"/>
    </row>
    <row r="5" customFormat="false" ht="19.5" hidden="false" customHeight="true" outlineLevel="0" collapsed="false">
      <c r="B5" s="68" t="str">
        <f aca="false">Participants!$G6</f>
        <v/>
      </c>
      <c r="C5" s="68"/>
      <c r="D5" s="69" t="str">
        <f aca="false">IF(INDEX(Calculs!$O$21:$O$60,MATCH(CONCATENATE(CHOOSE(ROW()-1,"A","B","C","D","E","F","G","H","I"),COLUMN()," ",CHOOSE(COLUMN()-1,"A","B","C","D","E","F","G","H","I"),ROW()),Calculs!$S$21:$S$60,0),1)="","",IF(INDEX(Calculs!$O$21:$O$60,MATCH(CONCATENATE(CHOOSE(ROW()-1,"A","B","C","D","E","F","G","H","I"),COLUMN()," ",CHOOSE(COLUMN()-1,"A","B","C","D","E","F","G","H","I"),ROW()),Calculs!$S$21:$S$60,0),1)=(ROW()-3),1,0))</f>
        <v/>
      </c>
      <c r="E5" s="70" t="str">
        <f aca="false">IF(INDEX(Calculs!$O$21:$O$60,MATCH(CONCATENATE(CHOOSE(COLUMN()-4,"N","O","P","Q","R","S"),ROW()," ",CHOOSE(ROW()-3,"N","O","P","Q","R","S"),COLUMN()-1),Calculs!$S$21:$S$60,0),1)="","",IF(INDEX(Calculs!$O$21:$O$60,MATCH(CONCATENATE(CHOOSE(COLUMN()-4,"N","O","P","Q","R","S"),ROW()," ",CHOOSE(ROW()-3,"N","O","P","Q","R","S"),COLUMN()-1),Calculs!$S$21:$S$60,0),1)=(ROW()-3),1,0))</f>
        <v/>
      </c>
      <c r="F5" s="71"/>
      <c r="G5" s="72"/>
      <c r="H5" s="73" t="str">
        <f aca="false">IF(INDEX(Calculs!$O$21:$O$60,MATCH(CONCATENATE(CHOOSE(COLUMN()-3,"A","B","C","D","E","F","G","H","I"),ROW()," ",CHOOSE(ROW()-1,"A","B","C","D","E","F","G","H","I"),COLUMN()-2),Calculs!$S$21:$S$60,0),1)="","",IF(INDEX(Calculs!$O$21:$O$60,MATCH(CONCATENATE(CHOOSE(COLUMN()-3,"A","B","C","D","E","F","G","H","I"),ROW()," ",CHOOSE(ROW()-1,"A","B","C","D","E","F","G","H","I"),COLUMN()-2),Calculs!$S$21:$S$60,0),1)=(ROW()-3),1,0))</f>
        <v/>
      </c>
      <c r="I5" s="70" t="str">
        <f aca="false">IF(INDEX(Calculs!$O$21:$O$60,MATCH(CONCATENATE(CHOOSE(ROW()-3,"N","O","P","Q","R","S"),COLUMN()-3," ",CHOOSE(COLUMN()-6,"N","O","P","Q","R","S"),ROW()),Calculs!$S$21:$S$60,0),1)="","",IF(INDEX(Calculs!$O$21:$O$60,MATCH(CONCATENATE(CHOOSE(ROW()-3,"N","O","P","Q","R","S"),COLUMN()-3," ",CHOOSE(COLUMN()-6,"N","O","P","Q","R","S"),ROW()),Calculs!$S$21:$S$60,0),1)=(ROW()-3),1,0))</f>
        <v/>
      </c>
      <c r="J5" s="73" t="str">
        <f aca="false">IF(INDEX(Calculs!$O$21:$O$60,MATCH(CONCATENATE(CHOOSE(COLUMN()-4,"A","B","C","D","E","F","G","H","I"),ROW()," ",CHOOSE(ROW()-1,"A","B","C","D","E","F","G","H","I"),COLUMN()-3),Calculs!$S$21:$S$60,0),1)="","",IF(INDEX(Calculs!$O$21:$O$60,MATCH(CONCATENATE(CHOOSE(COLUMN()-4,"A","B","C","D","E","F","G","H","I"),ROW()," ",CHOOSE(ROW()-1,"A","B","C","D","E","F","G","H","I"),COLUMN()-3),Calculs!$S$21:$S$60,0),1)=(ROW()-3),1,0))</f>
        <v/>
      </c>
      <c r="K5" s="70" t="str">
        <f aca="false">IF(INDEX(Calculs!$O$21:$O$60,MATCH(CONCATENATE(CHOOSE(ROW()-3,"N","O","P","Q","R","S"),COLUMN()-4," ",CHOOSE(COLUMN()-7,"N","O","P","Q","R","S"),ROW()),Calculs!$S$21:$S$60,0),1)="","",IF(INDEX(Calculs!$O$21:$O$60,MATCH(CONCATENATE(CHOOSE(ROW()-3,"N","O","P","Q","R","S"),COLUMN()-4," ",CHOOSE(COLUMN()-7,"N","O","P","Q","R","S"),ROW()),Calculs!$S$21:$S$60,0),1)=(ROW()-3),1,0))</f>
        <v/>
      </c>
      <c r="L5" s="73" t="str">
        <f aca="false">IF(INDEX(Calculs!$O$21:$O$60,MATCH(CONCATENATE(CHOOSE(COLUMN()-5,"A","B","C","D","E","F","G","H","I","J","K","L","M"),ROW()," ",CHOOSE(ROW()-1,"A","B","C","D","E","F","G","H","I","J","K","L","M"),COLUMN()-4),Calculs!$S$21:$S$60,0),1)="","",IF(INDEX(Calculs!$O$21:$O$60,MATCH(CONCATENATE(CHOOSE(COLUMN()-5,"A","B","C","D","E","F","G","H","I","J","K","L","M"),ROW()," ",CHOOSE(ROW()-1,"A","B","C","D","E","F","G","H","I","J","K","L","M"),COLUMN()-4),Calculs!$S$21:$S$60,0),1)=(ROW()-3),1,0))</f>
        <v/>
      </c>
      <c r="M5" s="70" t="str">
        <f aca="false">IF(INDEX(Calculs!$O$21:$O$60,MATCH(CONCATENATE(CHOOSE(ROW()-3,"N","O","P","Q","R","S"),COLUMN()-5," ",CHOOSE(COLUMN()-8,"N","O","P","Q","R","S"),ROW()),Calculs!$S$21:$S$60,0),1)="","",IF(INDEX(Calculs!$O$21:$O$60,MATCH(CONCATENATE(CHOOSE(ROW()-3,"N","O","P","Q","R","S"),COLUMN()-5," ",CHOOSE(COLUMN()-8,"N","O","P","Q","R","S"),ROW()),Calculs!$S$21:$S$60,0),1)=(ROW()-3),1,0))</f>
        <v/>
      </c>
      <c r="N5" s="73" t="str">
        <f aca="false">IF(INDEX(Calculs!$O$21:$O$60,MATCH(CONCATENATE(CHOOSE(ROW()-1,"A","B","C","D","E","F","G","H","I"),COLUMN()-5," ",CHOOSE(COLUMN()-6,"A","B","C","D","E","F","G","H","I"),ROW()),Calculs!$S$21:$S$60,0),1)="","",IF(INDEX(Calculs!$O$21:$O$60,MATCH(CONCATENATE(CHOOSE(ROW()-1,"A","B","C","D","E","F","G","H","I"),COLUMN()-5," ",CHOOSE(COLUMN()-6,"A","B","C","D","E","F","G","H","I"),ROW()),Calculs!$S$21:$S$60,0),1)=(ROW()-3),1,0))</f>
        <v/>
      </c>
      <c r="O5" s="70" t="str">
        <f aca="false">IF(INDEX(Calculs!$O$21:$O$60,MATCH(CONCATENATE(CHOOSE(COLUMN()-9,"N","O","P","Q","R","S"),ROW()," ",CHOOSE(ROW()-3,"N","O","P","Q","R","S"),COLUMN()-6),Calculs!$S$21:$S$60,0),1)="","",IF(INDEX(Calculs!$O$21:$O$60,MATCH(CONCATENATE(CHOOSE(COLUMN()-9,"N","O","P","Q","R","S"),ROW()," ",CHOOSE(ROW()-3,"N","O","P","Q","R","S"),COLUMN()-6),Calculs!$S$21:$S$60,0),1)=(ROW()-3),1,0))</f>
        <v/>
      </c>
      <c r="P5" s="74"/>
      <c r="Q5" s="75" t="str">
        <f aca="false">IF(AND($D5="",$E5="",$F5="",$G5="",$H5="",$I5="",$J5="",$K5="",$L5="",$M5="",$N5="",$O5=""),"",SUM($D5:$P5))</f>
        <v/>
      </c>
      <c r="R5" s="76" t="str">
        <f aca="false">IF($Q5="","",ROUND(100*SUM($D5:$P5)/COUNT($D5:$O5),1))</f>
        <v/>
      </c>
      <c r="S5" s="77" t="str">
        <f aca="false">IF($U$11=0,"",IF($Q5="","",INDEX($V$4:$V$9,MATCH($R5,$U$4:$U$9,0))))</f>
        <v/>
      </c>
      <c r="T5" s="65" t="n">
        <f aca="false">COUNTIF(Calculs!$O$21:$O$60,CONCATENATE("=",Calculs!$B5))</f>
        <v>0</v>
      </c>
      <c r="U5" s="66" t="e">
        <f aca="false">LARGE($R$4:$R$9,$V5)</f>
        <v>#VALUE!</v>
      </c>
      <c r="V5" s="66" t="n">
        <v>2</v>
      </c>
      <c r="W5" s="67" t="str">
        <f aca="false">IF(Calculs!$N$63=Calculs!$O$64,INDEX($B$4:$B$9,MATCH($V5,$S$4:$S$9,0),1),"")</f>
        <v/>
      </c>
      <c r="X5" s="52"/>
    </row>
    <row r="6" customFormat="false" ht="16.7" hidden="false" customHeight="true" outlineLevel="0" collapsed="false">
      <c r="B6" s="78" t="str">
        <f aca="false">Participants!$G7</f>
        <v/>
      </c>
      <c r="C6" s="78"/>
      <c r="D6" s="69" t="str">
        <f aca="false">IF(INDEX(Calculs!$O$21:$O$60,MATCH(CONCATENATE(CHOOSE(ROW()-1,"A","B","C","D","E","F","G","H","I"),COLUMN()," ",CHOOSE(COLUMN()-1,"A","B","C","D","E","F","G","H","I"),ROW()),Calculs!$S$21:$S$60,0),1)="","",IF(INDEX(Calculs!$O$21:$O$60,MATCH(CONCATENATE(CHOOSE(ROW()-1,"A","B","C","D","E","F","G","H","I"),COLUMN()," ",CHOOSE(COLUMN()-1,"A","B","C","D","E","F","G","H","I"),ROW()),Calculs!$S$21:$S$60,0),1)=(ROW()-3),1,0))</f>
        <v/>
      </c>
      <c r="E6" s="70" t="str">
        <f aca="false">IF(INDEX(Calculs!$O$21:$O$60,MATCH(CONCATENATE(CHOOSE(COLUMN()-4,"N","O","P","Q","R","S"),ROW()," ",CHOOSE(ROW()-3,"N","O","P","Q","R","S"),COLUMN()-1),Calculs!$S$21:$S$60,0),1)="","",IF(INDEX(Calculs!$O$21:$O$60,MATCH(CONCATENATE(CHOOSE(COLUMN()-4,"N","O","P","Q","R","S"),ROW()," ",CHOOSE(ROW()-3,"N","O","P","Q","R","S"),COLUMN()-1),Calculs!$S$21:$S$60,0),1)=(ROW()-3),1,0))</f>
        <v/>
      </c>
      <c r="F6" s="73" t="str">
        <f aca="false">IF(INDEX(Calculs!$O$21:$O$60,MATCH(CONCATENATE(CHOOSE(ROW()-1,"A","B","C","D","E","F","G","H","I"),COLUMN()-1," ",CHOOSE(COLUMN()-2,"A","B","C","D","E","F","G","H","I"),ROW()),Calculs!$S$21:$S$60,0),1)="","",IF(INDEX(Calculs!$O$21:$O$60,MATCH(CONCATENATE(CHOOSE(ROW()-1,"A","B","C","D","E","F","G","H","I"),COLUMN()-1," ",CHOOSE(COLUMN()-2,"A","B","C","D","E","F","G","H","I"),ROW()),Calculs!$S$21:$S$60,0),1)=(ROW()-3),1,0))</f>
        <v/>
      </c>
      <c r="G6" s="70" t="str">
        <f aca="false">IF(INDEX(Calculs!$O$21:$O$60,MATCH(CONCATENATE(CHOOSE(COLUMN()-5,"N","O","P","Q","R","S"),ROW()," ",CHOOSE(ROW()-3,"N","O","P","Q","R","S"),COLUMN()-2),Calculs!$S$21:$S$60,0),1)="","",IF(INDEX(Calculs!$O$21:$O$60,MATCH(CONCATENATE(CHOOSE(COLUMN()-5,"N","O","P","Q","R","S"),ROW()," ",CHOOSE(ROW()-3,"N","O","P","Q","R","S"),COLUMN()-2),Calculs!$S$21:$S$60,0),1)=(ROW()-3),1,0))</f>
        <v/>
      </c>
      <c r="H6" s="71"/>
      <c r="I6" s="72"/>
      <c r="J6" s="73" t="str">
        <f aca="false">IF(INDEX(Calculs!$O$21:$O$60,MATCH(CONCATENATE(CHOOSE(COLUMN()-4,"A","B","C","D","E","F","G","H","I"),ROW()," ",CHOOSE(ROW()-1,"A","B","C","D","E","F","G","H","I"),COLUMN()-3),Calculs!$S$21:$S$60,0),1)="","",IF(INDEX(Calculs!$O$21:$O$60,MATCH(CONCATENATE(CHOOSE(COLUMN()-4,"A","B","C","D","E","F","G","H","I"),ROW()," ",CHOOSE(ROW()-1,"A","B","C","D","E","F","G","H","I"),COLUMN()-3),Calculs!$S$21:$S$60,0),1)=(ROW()-3),1,0))</f>
        <v/>
      </c>
      <c r="K6" s="70" t="str">
        <f aca="false">IF(INDEX(Calculs!$O$21:$O$60,MATCH(CONCATENATE(CHOOSE(ROW()-3,"N","O","P","Q","R","S"),COLUMN()-4," ",CHOOSE(COLUMN()-7,"N","O","P","Q","R","S"),ROW()),Calculs!$S$21:$S$60,0),1)="","",IF(INDEX(Calculs!$O$21:$O$60,MATCH(CONCATENATE(CHOOSE(ROW()-3,"N","O","P","Q","R","S"),COLUMN()-4," ",CHOOSE(COLUMN()-7,"N","O","P","Q","R","S"),ROW()),Calculs!$S$21:$S$60,0),1)=(ROW()-3),1,0))</f>
        <v/>
      </c>
      <c r="L6" s="73" t="str">
        <f aca="false">IF(INDEX(Calculs!$O$21:$O$60,MATCH(CONCATENATE(CHOOSE(COLUMN()-5,"A","B","C","D","E","F","G","H","I","J","K","L","M"),ROW()," ",CHOOSE(ROW()-1,"A","B","C","D","E","F","G","H","I","J","K","L","M"),COLUMN()-4),Calculs!$S$21:$S$60,0),1)="","",IF(INDEX(Calculs!$O$21:$O$60,MATCH(CONCATENATE(CHOOSE(COLUMN()-5,"A","B","C","D","E","F","G","H","I","J","K","L","M"),ROW()," ",CHOOSE(ROW()-1,"A","B","C","D","E","F","G","H","I","J","K","L","M"),COLUMN()-4),Calculs!$S$21:$S$60,0),1)=(ROW()-3),1,0))</f>
        <v/>
      </c>
      <c r="M6" s="70" t="str">
        <f aca="false">IF(INDEX(Calculs!$O$21:$O$60,MATCH(CONCATENATE(CHOOSE(ROW()-3,"N","O","P","Q","R","S"),COLUMN()-5," ",CHOOSE(COLUMN()-8,"N","O","P","Q","R","S"),ROW()),Calculs!$S$21:$S$60,0),1)="","",IF(INDEX(Calculs!$O$21:$O$60,MATCH(CONCATENATE(CHOOSE(ROW()-3,"N","O","P","Q","R","S"),COLUMN()-5," ",CHOOSE(COLUMN()-8,"N","O","P","Q","R","S"),ROW()),Calculs!$S$21:$S$60,0),1)=(ROW()-3),1,0))</f>
        <v/>
      </c>
      <c r="N6" s="73" t="str">
        <f aca="false">IF(INDEX(Calculs!$O$21:$O$60,MATCH(CONCATENATE(CHOOSE(COLUMN()-6,"A","B","C","D","E","F","G","H","I","J","K","L","M"),ROW()," ",CHOOSE(ROW()-1,"A","B","C","D","E","F","G","H","I","J","K","L","M"),COLUMN()-5),Calculs!$S$21:$S$60,0),1)="","",IF(INDEX(Calculs!$O$21:$O$60,MATCH(CONCATENATE(CHOOSE(COLUMN()-6,"A","B","C","D","E","F","G","H","I","J","K","L","M"),ROW()," ",CHOOSE(ROW()-1,"A","B","C","D","E","F","G","H","I","J","K","L","M"),COLUMN()-5),Calculs!$S$21:$S$60,0),1)=(ROW()-3),1,0))</f>
        <v/>
      </c>
      <c r="O6" s="70" t="str">
        <f aca="false">IF(INDEX(Calculs!$O$21:$O$60,MATCH(CONCATENATE(CHOOSE(ROW()-3,"N","O","P","Q","R","S"),COLUMN()-6," ",CHOOSE(COLUMN()-9,"N","O","P","Q","R","S"),ROW()),Calculs!$S$21:$S$60,0),1)="","",IF(INDEX(Calculs!$O$21:$O$60,MATCH(CONCATENATE(CHOOSE(ROW()-3,"N","O","P","Q","R","S"),COLUMN()-6," ",CHOOSE(COLUMN()-9,"N","O","P","Q","R","S"),ROW()),Calculs!$S$21:$S$60,0),1)=(ROW()-3),1,0))</f>
        <v/>
      </c>
      <c r="P6" s="74"/>
      <c r="Q6" s="75" t="str">
        <f aca="false">IF(AND($D6="",$E6="",$F6="",$G6="",$H6="",$I6="",$J6="",$K6="",$L6="",$M6="",$N6="",$O6=""),"",SUM($D6:$P6))</f>
        <v/>
      </c>
      <c r="R6" s="76" t="str">
        <f aca="false">IF($Q6="","",ROUND(100*SUM($D6:$P6)/COUNT($D6:$O6),1))</f>
        <v/>
      </c>
      <c r="S6" s="77" t="str">
        <f aca="false">IF($U$11=0,"",IF($Q6="","",INDEX($V$4:$V$9,MATCH($R6,$U$4:$U$9,0))))</f>
        <v/>
      </c>
      <c r="T6" s="65" t="n">
        <f aca="false">COUNTIF(Calculs!$O$21:$O$60,CONCATENATE("=",Calculs!$B6))</f>
        <v>0</v>
      </c>
      <c r="U6" s="66" t="e">
        <f aca="false">LARGE($R$4:$R$9,$V6)</f>
        <v>#VALUE!</v>
      </c>
      <c r="V6" s="66" t="n">
        <v>3</v>
      </c>
      <c r="W6" s="67" t="str">
        <f aca="false">IF(Calculs!$N$63=Calculs!$O$64,INDEX($B$4:$B$9,MATCH($V6,$S$4:$S$9,0),1),"")</f>
        <v/>
      </c>
      <c r="X6" s="52"/>
    </row>
    <row r="7" customFormat="false" ht="16.7" hidden="false" customHeight="true" outlineLevel="0" collapsed="false">
      <c r="B7" s="78" t="str">
        <f aca="false">Participants!$G8</f>
        <v/>
      </c>
      <c r="C7" s="78"/>
      <c r="D7" s="69" t="str">
        <f aca="false">IF(INDEX(Calculs!$O$21:$O$60,MATCH(CONCATENATE(CHOOSE(ROW()-1,"A","B","C","D","E","F","G","H","I"),COLUMN()," ",CHOOSE(COLUMN()-1,"A","B","C","D","E","F","G","H","I"),ROW()),Calculs!$S$21:$S$60,0),1)="","",IF(INDEX(Calculs!$O$21:$O$60,MATCH(CONCATENATE(CHOOSE(ROW()-1,"A","B","C","D","E","F","G","H","I"),COLUMN()," ",CHOOSE(COLUMN()-1,"A","B","C","D","E","F","G","H","I"),ROW()),Calculs!$S$21:$S$60,0),1)=(ROW()-3),1,0))</f>
        <v/>
      </c>
      <c r="E7" s="70" t="str">
        <f aca="false">IF(INDEX(Calculs!$O$21:$O$60,MATCH(CONCATENATE(CHOOSE(COLUMN()-4,"N","O","P","Q","R","S"),ROW()," ",CHOOSE(ROW()-3,"N","O","P","Q","R","S"),COLUMN()-1),Calculs!$S$21:$S$60,0),1)="","",IF(INDEX(Calculs!$O$21:$O$60,MATCH(CONCATENATE(CHOOSE(COLUMN()-4,"N","O","P","Q","R","S"),ROW()," ",CHOOSE(ROW()-3,"N","O","P","Q","R","S"),COLUMN()-1),Calculs!$S$21:$S$60,0),1)=(ROW()-3),1,0))</f>
        <v/>
      </c>
      <c r="F7" s="73" t="str">
        <f aca="false">IF(INDEX(Calculs!$O$21:$O$60,MATCH(CONCATENATE(CHOOSE(ROW()-1,"A","B","C","D","E","F","G","H","I"),COLUMN()-1," ",CHOOSE(COLUMN()-2,"A","B","C","D","E","F","G","H","I"),ROW()),Calculs!$S$21:$S$60,0),1)="","",IF(INDEX(Calculs!$O$21:$O$60,MATCH(CONCATENATE(CHOOSE(ROW()-1,"A","B","C","D","E","F","G","H","I"),COLUMN()-1," ",CHOOSE(COLUMN()-2,"A","B","C","D","E","F","G","H","I"),ROW()),Calculs!$S$21:$S$60,0),1)=(ROW()-3),1,0))</f>
        <v/>
      </c>
      <c r="G7" s="70" t="str">
        <f aca="false">IF(INDEX(Calculs!$O$21:$O$60,MATCH(CONCATENATE(CHOOSE(COLUMN()-5,"N","O","P","Q","R","S"),ROW()," ",CHOOSE(ROW()-3,"N","O","P","Q","R","S"),COLUMN()-2),Calculs!$S$21:$S$60,0),1)="","",IF(INDEX(Calculs!$O$21:$O$60,MATCH(CONCATENATE(CHOOSE(COLUMN()-5,"N","O","P","Q","R","S"),ROW()," ",CHOOSE(ROW()-3,"N","O","P","Q","R","S"),COLUMN()-2),Calculs!$S$21:$S$60,0),1)=(ROW()-3),1,0))</f>
        <v/>
      </c>
      <c r="H7" s="73" t="str">
        <f aca="false">IF(INDEX(Calculs!$O$21:$O$60,MATCH(CONCATENATE(CHOOSE(ROW()-1,"A","B","C","D","E","F","G","H","I"),COLUMN()-2," ",CHOOSE(COLUMN()-3,"A","B","C","D","E","F","G","H","I"),ROW()),Calculs!$S$21:$S$60,0),1)="","",IF(INDEX(Calculs!$O$21:$O$60,MATCH(CONCATENATE(CHOOSE(ROW()-1,"A","B","C","D","E","F","G","H","I"),COLUMN()-2," ",CHOOSE(COLUMN()-3,"A","B","C","D","E","F","G","H","I"),ROW()),Calculs!$S$21:$S$60,0),1)=(ROW()-3),1,0))</f>
        <v/>
      </c>
      <c r="I7" s="70" t="str">
        <f aca="false">IF(INDEX(Calculs!$O$21:$O$60,MATCH(CONCATENATE(CHOOSE(COLUMN()-6,"N","O","P","Q","R","S"),ROW()," ",CHOOSE(ROW()-3,"N","O","P","Q","R","S"),COLUMN()-3),Calculs!$S$21:$S$60,0),1)="","",IF(INDEX(Calculs!$O$21:$O$60,MATCH(CONCATENATE(CHOOSE(COLUMN()-6,"N","O","P","Q","R","S"),ROW()," ",CHOOSE(ROW()-3,"N","O","P","Q","R","S"),COLUMN()-3),Calculs!$S$21:$S$60,0),1)=(ROW()-3),1,0))</f>
        <v/>
      </c>
      <c r="J7" s="71"/>
      <c r="K7" s="72"/>
      <c r="L7" s="73" t="str">
        <f aca="false">IF(INDEX(Calculs!$O$21:$O$60,MATCH(CONCATENATE(CHOOSE(COLUMN()-5,"A","B","C","D","E","F","G","H","I","J","K","L","M"),ROW()," ",CHOOSE(ROW()-1,"A","B","C","D","E","F","G","H","I","J","K","L","M"),COLUMN()-4),Calculs!$S$21:$S$60,0),1)="","",IF(INDEX(Calculs!$O$21:$O$60,MATCH(CONCATENATE(CHOOSE(COLUMN()-5,"A","B","C","D","E","F","G","H","I","J","K","L","M"),ROW()," ",CHOOSE(ROW()-1,"A","B","C","D","E","F","G","H","I","J","K","L","M"),COLUMN()-4),Calculs!$S$21:$S$60,0),1)=(ROW()-3),1,0))</f>
        <v/>
      </c>
      <c r="M7" s="70" t="str">
        <f aca="false">IF(INDEX(Calculs!$O$21:$O$60,MATCH(CONCATENATE(CHOOSE(ROW()-3,"N","O","P","Q","R","S"),COLUMN()-5," ",CHOOSE(COLUMN()-8,"N","O","P","Q","R","S"),ROW()),Calculs!$S$21:$S$60,0),1)="","",IF(INDEX(Calculs!$O$21:$O$60,MATCH(CONCATENATE(CHOOSE(ROW()-3,"N","O","P","Q","R","S"),COLUMN()-5," ",CHOOSE(COLUMN()-8,"N","O","P","Q","R","S"),ROW()),Calculs!$S$21:$S$60,0),1)=(ROW()-3),1,0))</f>
        <v/>
      </c>
      <c r="N7" s="73" t="str">
        <f aca="false">IF(INDEX(Calculs!$O$21:$O$60,MATCH(CONCATENATE(CHOOSE(COLUMN()-6,"A","B","C","D","E","F","G","H","I","J","K","L","M"),ROW()," ",CHOOSE(ROW()-1,"A","B","C","D","E","F","G","H","I","J","K","L","M"),COLUMN()-5),Calculs!$S$21:$S$60,0),1)="","",IF(INDEX(Calculs!$O$21:$O$60,MATCH(CONCATENATE(CHOOSE(COLUMN()-6,"A","B","C","D","E","F","G","H","I","J","K","L","M"),ROW()," ",CHOOSE(ROW()-1,"A","B","C","D","E","F","G","H","I","J","K","L","M"),COLUMN()-5),Calculs!$S$21:$S$60,0),1)=(ROW()-3),1,0))</f>
        <v/>
      </c>
      <c r="O7" s="70" t="str">
        <f aca="false">IF(INDEX(Calculs!$O$21:$O$60,MATCH(CONCATENATE(CHOOSE(ROW()-3,"N","O","P","Q","R","S"),COLUMN()-6," ",CHOOSE(COLUMN()-9,"N","O","P","Q","R","S"),ROW()),Calculs!$S$21:$S$60,0),1)="","",IF(INDEX(Calculs!$O$21:$O$60,MATCH(CONCATENATE(CHOOSE(ROW()-3,"N","O","P","Q","R","S"),COLUMN()-6," ",CHOOSE(COLUMN()-9,"N","O","P","Q","R","S"),ROW()),Calculs!$S$21:$S$60,0),1)=(ROW()-3),1,0))</f>
        <v/>
      </c>
      <c r="P7" s="74"/>
      <c r="Q7" s="75" t="str">
        <f aca="false">IF(AND($D7="",$E7="",$F7="",$G7="",$H7="",$I7="",$J7="",$K7="",$L7="",$M7="",$N7="",$O7=""),"",SUM($D7:$P7))</f>
        <v/>
      </c>
      <c r="R7" s="76" t="str">
        <f aca="false">IF($Q7="","",ROUND(100*SUM($D7:$P7)/COUNT($D7:$O7),1))</f>
        <v/>
      </c>
      <c r="S7" s="77" t="str">
        <f aca="false">IF($U$11=0,"",IF($Q7="","",INDEX($V$4:$V$9,MATCH($R7,$U$4:$U$9,0))))</f>
        <v/>
      </c>
      <c r="T7" s="65" t="n">
        <f aca="false">COUNTIF(Calculs!$O$21:$O$60,CONCATENATE("=",Calculs!$B7))</f>
        <v>0</v>
      </c>
      <c r="U7" s="66" t="e">
        <f aca="false">LARGE($R$4:$R$9,$V7)</f>
        <v>#VALUE!</v>
      </c>
      <c r="V7" s="66" t="n">
        <v>4</v>
      </c>
      <c r="W7" s="67" t="str">
        <f aca="false">IF(Calculs!$N$63=Calculs!$O$64,INDEX($B$4:$B$9,MATCH($V7,$S$4:$S$9,0),1),"")</f>
        <v/>
      </c>
      <c r="X7" s="52"/>
    </row>
    <row r="8" customFormat="false" ht="16.7" hidden="false" customHeight="true" outlineLevel="0" collapsed="false">
      <c r="B8" s="78" t="str">
        <f aca="false">Participants!$G9</f>
        <v/>
      </c>
      <c r="C8" s="78"/>
      <c r="D8" s="69" t="str">
        <f aca="false">IF(INDEX(Calculs!$O$21:$O$60,MATCH(CONCATENATE(CHOOSE(COLUMN()-1,"A","B","C","D","E","F","G","H","I"),ROW()," ",CHOOSE(ROW()-1,"A","B","C","D","E","F","G","H","I"),COLUMN()),Calculs!$S$21:$S$60,0),1)="","",IF(INDEX(Calculs!$O$21:$O$60,MATCH(CONCATENATE(CHOOSE(COLUMN()-1,"A","B","C","D","E","F","G","H","I"),ROW()," ",CHOOSE(ROW()-1,"A","B","C","D","E","F","G","H","I"),COLUMN()),Calculs!$S$21:$S$60,0),1)=(ROW()-3),1,0))</f>
        <v/>
      </c>
      <c r="E8" s="70" t="str">
        <f aca="false">IF(INDEX(Calculs!$O$21:$O$60,MATCH(CONCATENATE(CHOOSE(ROW()-3,"N","O","P","Q","R","S"),COLUMN()-1," ",CHOOSE(COLUMN()-4,"N","O","P","Q","R","S"),ROW()),Calculs!$S$21:$S$60,0),1)="","",IF(INDEX(Calculs!$O$21:$O$60,MATCH(CONCATENATE(CHOOSE(ROW()-3,"N","O","P","Q","R","S"),COLUMN()-1," ",CHOOSE(COLUMN()-4,"N","O","P","Q","R","S"),ROW()),Calculs!$S$21:$S$60,0),1)=(ROW()-3),1,0))</f>
        <v/>
      </c>
      <c r="F8" s="73" t="str">
        <f aca="false">IF(INDEX(Calculs!$O$21:$O$60,MATCH(CONCATENATE(CHOOSE(ROW()-1,"A","B","C","D","E","F","G","H","I"),COLUMN()-1," ",CHOOSE(COLUMN()-2,"A","B","C","D","E","F","G","H","I"),ROW()),Calculs!$S$21:$S$60,0),1)="","",IF(INDEX(Calculs!$O$21:$O$60,MATCH(CONCATENATE(CHOOSE(ROW()-1,"A","B","C","D","E","F","G","H","I"),COLUMN()-1," ",CHOOSE(COLUMN()-2,"A","B","C","D","E","F","G","H","I"),ROW()),Calculs!$S$21:$S$60,0),1)=(ROW()-3),1,0))</f>
        <v/>
      </c>
      <c r="G8" s="70" t="str">
        <f aca="false">IF(INDEX(Calculs!$O$21:$O$60,MATCH(CONCATENATE(CHOOSE(COLUMN()-5,"N","O","P","Q","R","S"),ROW()," ",CHOOSE(ROW()-3,"N","O","P","Q","R","S"),COLUMN()-2),Calculs!$S$21:$S$60,0),1)="","",IF(INDEX(Calculs!$O$21:$O$60,MATCH(CONCATENATE(CHOOSE(COLUMN()-5,"N","O","P","Q","R","S"),ROW()," ",CHOOSE(ROW()-3,"N","O","P","Q","R","S"),COLUMN()-2),Calculs!$S$21:$S$60,0),1)=(ROW()-3),1,0))</f>
        <v/>
      </c>
      <c r="H8" s="73" t="str">
        <f aca="false">IF(INDEX(Calculs!$O$21:$O$60,MATCH(CONCATENATE(CHOOSE(ROW()-1,"A","B","C","D","E","F","G","H","I"),COLUMN()-2," ",CHOOSE(COLUMN()-3,"A","B","C","D","E","F","G","H","I"),ROW()),Calculs!$S$21:$S$60,0),1)="","",IF(INDEX(Calculs!$O$21:$O$60,MATCH(CONCATENATE(CHOOSE(ROW()-1,"A","B","C","D","E","F","G","H","I"),COLUMN()-2," ",CHOOSE(COLUMN()-3,"A","B","C","D","E","F","G","H","I"),ROW()),Calculs!$S$21:$S$60,0),1)=(ROW()-3),1,0))</f>
        <v/>
      </c>
      <c r="I8" s="70" t="str">
        <f aca="false">IF(INDEX(Calculs!$O$21:$O$60,MATCH(CONCATENATE(CHOOSE(COLUMN()-6,"N","O","P","Q","R","S"),ROW()," ",CHOOSE(ROW()-3,"N","O","P","Q","R","S"),COLUMN()-3),Calculs!$S$21:$S$60,0),1)="","",IF(INDEX(Calculs!$O$21:$O$60,MATCH(CONCATENATE(CHOOSE(COLUMN()-6,"N","O","P","Q","R","S"),ROW()," ",CHOOSE(ROW()-3,"N","O","P","Q","R","S"),COLUMN()-3),Calculs!$S$21:$S$60,0),1)=(ROW()-3),1,0))</f>
        <v/>
      </c>
      <c r="J8" s="73" t="str">
        <f aca="false">IF(INDEX(Calculs!$O$21:$O$60,MATCH(CONCATENATE(CHOOSE(ROW()-1,"A","B","C","D","E","F","G","H","I"),COLUMN()-3," ",CHOOSE(COLUMN()-4,"A","B","C","D","E","F","G","H","I"),ROW()),Calculs!$S$21:$S$60,0),1)="","",IF(INDEX(Calculs!$O$21:$O$60,MATCH(CONCATENATE(CHOOSE(ROW()-1,"A","B","C","D","E","F","G","H","I"),COLUMN()-3," ",CHOOSE(COLUMN()-4,"A","B","C","D","E","F","G","H","I"),ROW()),Calculs!$S$21:$S$60,0),1)=(ROW()-3),1,0))</f>
        <v/>
      </c>
      <c r="K8" s="70" t="str">
        <f aca="false">IF(INDEX(Calculs!$O$21:$O$60,MATCH(CONCATENATE(CHOOSE(COLUMN()-7,"N","O","P","Q","R","S"),ROW()," ",CHOOSE(ROW()-3,"N","O","P","Q","R","S"),COLUMN()-4),Calculs!$S$21:$S$60,0),1)="","",IF(INDEX(Calculs!$O$21:$O$60,MATCH(CONCATENATE(CHOOSE(COLUMN()-7,"N","O","P","Q","R","S"),ROW()," ",CHOOSE(ROW()-3,"N","O","P","Q","R","S"),COLUMN()-4),Calculs!$S$21:$S$60,0),1)=(ROW()-3),1,0))</f>
        <v/>
      </c>
      <c r="L8" s="71"/>
      <c r="M8" s="72"/>
      <c r="N8" s="73" t="str">
        <f aca="false">IF(INDEX(Calculs!$O$21:$O$60,MATCH(CONCATENATE(CHOOSE(COLUMN()-6,"A","B","C","D","E","F","G","H","I","J","K","L","M"),ROW()," ",CHOOSE(ROW()-1,"A","B","C","D","E","F","G","H","I","J","K","L","M"),COLUMN()-5),Calculs!$S$21:$S$60,0),1)="","",IF(INDEX(Calculs!$O$21:$O$60,MATCH(CONCATENATE(CHOOSE(COLUMN()-6,"A","B","C","D","E","F","G","H","I","J","K","L","M"),ROW()," ",CHOOSE(ROW()-1,"A","B","C","D","E","F","G","H","I","J","K","L","M"),COLUMN()-5),Calculs!$S$21:$S$60,0),1)=(ROW()-3),1,0))</f>
        <v/>
      </c>
      <c r="O8" s="70" t="str">
        <f aca="false">IF(INDEX(Calculs!$O$21:$O$60,MATCH(CONCATENATE(CHOOSE(ROW()-3,"N","O","P","Q","R","S"),COLUMN()-6," ",CHOOSE(COLUMN()-9,"N","O","P","Q","R","S"),ROW()),Calculs!$S$21:$S$60,0),1)="","",IF(INDEX(Calculs!$O$21:$O$60,MATCH(CONCATENATE(CHOOSE(ROW()-3,"N","O","P","Q","R","S"),COLUMN()-6," ",CHOOSE(COLUMN()-9,"N","O","P","Q","R","S"),ROW()),Calculs!$S$21:$S$60,0),1)=(ROW()-3),1,0))</f>
        <v/>
      </c>
      <c r="P8" s="74"/>
      <c r="Q8" s="75" t="str">
        <f aca="false">IF(AND($D8="",$E8="",$F8="",$G8="",$H8="",$I8="",$J8="",$K8="",$L8="",$M8="",$N8="",$O8=""),"",SUM($D8:$P8))</f>
        <v/>
      </c>
      <c r="R8" s="76" t="str">
        <f aca="false">IF($Q8="","",ROUND(100*SUM($D8:$P8)/COUNT($D8:$O8),1))</f>
        <v/>
      </c>
      <c r="S8" s="77" t="str">
        <f aca="false">IF($U$11=0,"",IF($Q8="","",INDEX($V$4:$V$9,MATCH($R8,$U$4:$U$9,0))))</f>
        <v/>
      </c>
      <c r="T8" s="65" t="n">
        <f aca="false">COUNTIF(Calculs!$O$21:$O$60,CONCATENATE("=",Calculs!$B8))</f>
        <v>0</v>
      </c>
      <c r="U8" s="66" t="e">
        <f aca="false">LARGE($R$4:$R$9,$V8)</f>
        <v>#VALUE!</v>
      </c>
      <c r="V8" s="66" t="n">
        <v>5</v>
      </c>
      <c r="W8" s="67" t="str">
        <f aca="false">IF(Calculs!$N$63=Calculs!$O$64,INDEX($B$4:$B$9,MATCH($V8,$S$4:$S$9,0),1),"")</f>
        <v/>
      </c>
      <c r="X8" s="52"/>
    </row>
    <row r="9" customFormat="false" ht="16.7" hidden="false" customHeight="true" outlineLevel="0" collapsed="false">
      <c r="B9" s="78" t="str">
        <f aca="false">Participants!$G10</f>
        <v/>
      </c>
      <c r="C9" s="78"/>
      <c r="D9" s="69" t="str">
        <f aca="false">IF(INDEX(Calculs!$O$21:$O$60,MATCH(CONCATENATE(CHOOSE(COLUMN()-1,"A","B","C","D","E","F","G","H","I"),ROW()," ",CHOOSE(ROW()-1,"A","B","C","D","E","F","G","H","I"),COLUMN()),Calculs!$S$21:$S$60,0),1)="","",IF(INDEX(Calculs!$O$21:$O$60,MATCH(CONCATENATE(CHOOSE(COLUMN()-1,"A","B","C","D","E","F","G","H","I"),ROW()," ",CHOOSE(ROW()-1,"A","B","C","D","E","F","G","H","I"),COLUMN()),Calculs!$S$21:$S$60,0),1)=(ROW()-3),1,0))</f>
        <v/>
      </c>
      <c r="E9" s="70" t="str">
        <f aca="false">IF(INDEX(Calculs!$O$21:$O$60,MATCH(CONCATENATE(CHOOSE(ROW()-3,"N","O","P","Q","R","S"),COLUMN()-1," ",CHOOSE(COLUMN()-4,"N","O","P","Q","R","S"),ROW()),Calculs!$S$21:$S$60,0),1)="","",IF(INDEX(Calculs!$O$21:$O$60,MATCH(CONCATENATE(CHOOSE(ROW()-3,"N","O","P","Q","R","S"),COLUMN()-1," ",CHOOSE(COLUMN()-4,"N","O","P","Q","R","S"),ROW()),Calculs!$S$21:$S$60,0),1)=(ROW()-3),1,0))</f>
        <v/>
      </c>
      <c r="F9" s="73" t="str">
        <f aca="false">IF(INDEX(Calculs!$O$21:$O$60,MATCH(CONCATENATE(CHOOSE(COLUMN()-2,"A","B","C","D","E","F","G","H","I"),ROW()," ",CHOOSE(ROW()-1,"A","B","C","D","E","F","G","H","I"),COLUMN()-1),Calculs!$S$21:$S$60,0),1)="","",IF(INDEX(Calculs!$O$21:$O$60,MATCH(CONCATENATE(CHOOSE(COLUMN()-2,"A","B","C","D","E","F","G","H","I"),ROW()," ",CHOOSE(ROW()-1,"A","B","C","D","E","F","G","H","I"),COLUMN()-1),Calculs!$S$21:$S$60,0),1)=(ROW()-3),1,0))</f>
        <v/>
      </c>
      <c r="G9" s="70" t="str">
        <f aca="false">IF(INDEX(Calculs!$O$21:$O$60,MATCH(CONCATENATE(CHOOSE(ROW()-3,"N","O","P","Q","R","S"),COLUMN()-2," ",CHOOSE(COLUMN()-5,"N","O","P","Q","R","S"),ROW()),Calculs!$S$21:$S$60,0),1)="","",IF(INDEX(Calculs!$O$21:$O$60,MATCH(CONCATENATE(CHOOSE(ROW()-3,"N","O","P","Q","R","S"),COLUMN()-2," ",CHOOSE(COLUMN()-5,"N","O","P","Q","R","S"),ROW()),Calculs!$S$21:$S$60,0),1)=(ROW()-3),1,0))</f>
        <v/>
      </c>
      <c r="H9" s="73" t="str">
        <f aca="false">IF(INDEX(Calculs!$O$21:$O$60,MATCH(CONCATENATE(CHOOSE(ROW()-1,"A","B","C","D","E","F","G","H","I"),COLUMN()-2," ",CHOOSE(COLUMN()-3,"A","B","C","D","E","F","G","H","I"),ROW()),Calculs!$S$21:$S$60,0),1)="","",IF(INDEX(Calculs!$O$21:$O$60,MATCH(CONCATENATE(CHOOSE(ROW()-1,"A","B","C","D","E","F","G","H","I"),COLUMN()-2," ",CHOOSE(COLUMN()-3,"A","B","C","D","E","F","G","H","I"),ROW()),Calculs!$S$21:$S$60,0),1)=(ROW()-3),1,0))</f>
        <v/>
      </c>
      <c r="I9" s="70" t="str">
        <f aca="false">IF(INDEX(Calculs!$O$21:$O$60,MATCH(CONCATENATE(CHOOSE(COLUMN()-6,"N","O","P","Q","R","S"),ROW()," ",CHOOSE(ROW()-3,"N","O","P","Q","R","S"),COLUMN()-3),Calculs!$S$21:$S$60,0),1)="","",IF(INDEX(Calculs!$O$21:$O$60,MATCH(CONCATENATE(CHOOSE(COLUMN()-6,"N","O","P","Q","R","S"),ROW()," ",CHOOSE(ROW()-3,"N","O","P","Q","R","S"),COLUMN()-3),Calculs!$S$21:$S$60,0),1)=(ROW()-3),1,0))</f>
        <v/>
      </c>
      <c r="J9" s="73" t="str">
        <f aca="false">IF(INDEX(Calculs!$O$21:$O$60,MATCH(CONCATENATE(CHOOSE(ROW()-1,"A","B","C","D","E","F","G","H","I"),COLUMN()-3," ",CHOOSE(COLUMN()-4,"A","B","C","D","E","F","G","H","I"),ROW()),Calculs!$S$21:$S$60,0),1)="","",IF(INDEX(Calculs!$O$21:$O$60,MATCH(CONCATENATE(CHOOSE(ROW()-1,"A","B","C","D","E","F","G","H","I"),COLUMN()-3," ",CHOOSE(COLUMN()-4,"A","B","C","D","E","F","G","H","I"),ROW()),Calculs!$S$21:$S$60,0),1)=(ROW()-3),1,0))</f>
        <v/>
      </c>
      <c r="K9" s="70" t="str">
        <f aca="false">IF(INDEX(Calculs!$O$21:$O$60,MATCH(CONCATENATE(CHOOSE(COLUMN()-7,"N","O","P","Q","R","S"),ROW()," ",CHOOSE(ROW()-3,"N","O","P","Q","R","S"),COLUMN()-4),Calculs!$S$21:$S$60,0),1)="","",IF(INDEX(Calculs!$O$21:$O$60,MATCH(CONCATENATE(CHOOSE(COLUMN()-7,"N","O","P","Q","R","S"),ROW()," ",CHOOSE(ROW()-3,"N","O","P","Q","R","S"),COLUMN()-4),Calculs!$S$21:$S$60,0),1)=(ROW()-3),1,0))</f>
        <v/>
      </c>
      <c r="L9" s="73" t="str">
        <f aca="false">IF(INDEX(Calculs!$O$21:$O$60,MATCH(CONCATENATE(CHOOSE(ROW()-1,"A","B","C","D","E","F","G","H","I"),COLUMN()-4," ",CHOOSE(COLUMN()-5,"A","B","C","D","E","F","G","H","I"),ROW()),Calculs!$S$21:$S$60,0),1)="","",IF(INDEX(Calculs!$O$21:$O$60,MATCH(CONCATENATE(CHOOSE(ROW()-1,"A","B","C","D","E","F","G","H","I"),COLUMN()-4," ",CHOOSE(COLUMN()-5,"A","B","C","D","E","F","G","H","I"),ROW()),Calculs!$S$21:$S$60,0),1)=(ROW()-3),1,0))</f>
        <v/>
      </c>
      <c r="M9" s="70" t="str">
        <f aca="false">IF(INDEX(Calculs!$O$21:$O$60,MATCH(CONCATENATE(CHOOSE(COLUMN()-8,"N","O","P","Q","R","S"),ROW()," ",CHOOSE(ROW()-3,"N","O","P","Q","R","S"),COLUMN()-5),Calculs!$S$21:$S$60,0),1)="","",IF(INDEX(Calculs!$O$21:$O$60,MATCH(CONCATENATE(CHOOSE(COLUMN()-8,"N","O","P","Q","R","S"),ROW()," ",CHOOSE(ROW()-3,"N","O","P","Q","R","S"),COLUMN()-5),Calculs!$S$21:$S$60,0),1)=(ROW()-3),1,0))</f>
        <v/>
      </c>
      <c r="N9" s="71"/>
      <c r="O9" s="72"/>
      <c r="P9" s="74"/>
      <c r="Q9" s="75" t="str">
        <f aca="false">IF(AND($D9="",$E9="",$F9="",$G9="",$H9="",$I9="",$J9="",$K9="",$L9="",$M9="",$N9="",$O9=""),"",SUM($D9:$P9))</f>
        <v/>
      </c>
      <c r="R9" s="76" t="str">
        <f aca="false">IF($Q9="","",ROUND(100*SUM($D9:$P9)/COUNT($D9:$O9),1))</f>
        <v/>
      </c>
      <c r="S9" s="77" t="str">
        <f aca="false">IF($U$11=0,"",IF($Q9="","",INDEX($V$4:$V$9,MATCH($R9,$U$4:$U$9,0))))</f>
        <v/>
      </c>
      <c r="T9" s="65" t="n">
        <f aca="false">COUNTIF(Calculs!$O$21:$O$60,CONCATENATE("=",Calculs!$B9))</f>
        <v>0</v>
      </c>
      <c r="U9" s="66" t="e">
        <f aca="false">LARGE($R$4:$R$9,$V9)</f>
        <v>#VALUE!</v>
      </c>
      <c r="V9" s="66" t="n">
        <v>6</v>
      </c>
      <c r="W9" s="67" t="str">
        <f aca="false">IF(Calculs!$N$63=Calculs!$O$64,INDEX($B$4:$B$9,MATCH($V9,$S$4:$S$9,0),1),"")</f>
        <v/>
      </c>
      <c r="X9" s="52"/>
    </row>
    <row r="10" customFormat="false" ht="17.25" hidden="false" customHeight="true" outlineLevel="0" collapsed="false">
      <c r="B10" s="79" t="str">
        <f aca="false">CONCATENATE("Résultat ",IF(Calculs!$N$63=Calculs!$O$64,"définitif ","provisoire "),"après ",Calculs!$N$63,IF(Calculs!$N$63&gt;1," matchs "," match "),"/",Calculs!$O$64)</f>
        <v>Résultat provisoire après 0 match /30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  <c r="R10" s="80"/>
      <c r="S10" s="80"/>
      <c r="T10" s="81"/>
      <c r="U10" s="66"/>
      <c r="V10" s="66"/>
      <c r="W10" s="67"/>
    </row>
    <row r="11" customFormat="false" ht="20.25" hidden="true" customHeight="true" outlineLevel="0" collapsed="false">
      <c r="B11" s="82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66" t="n">
        <f aca="false">COUNT($U$4:$U$9)</f>
        <v>0</v>
      </c>
      <c r="V11" s="66"/>
      <c r="W11" s="67"/>
    </row>
  </sheetData>
  <sheetProtection sheet="true" objects="true" scenarios="true" selectLockedCells="true"/>
  <mergeCells count="18">
    <mergeCell ref="B2:C3"/>
    <mergeCell ref="D2:E2"/>
    <mergeCell ref="F2:G2"/>
    <mergeCell ref="H2:I2"/>
    <mergeCell ref="J2:K2"/>
    <mergeCell ref="L2:M2"/>
    <mergeCell ref="N2:O2"/>
    <mergeCell ref="P2:P3"/>
    <mergeCell ref="Q2:Q3"/>
    <mergeCell ref="R2:R3"/>
    <mergeCell ref="S2:S3"/>
    <mergeCell ref="B4:C4"/>
    <mergeCell ref="B5:C5"/>
    <mergeCell ref="B6:C6"/>
    <mergeCell ref="B7:C7"/>
    <mergeCell ref="B8:C8"/>
    <mergeCell ref="B9:C9"/>
    <mergeCell ref="B10:P10"/>
  </mergeCells>
  <printOptions headings="false" gridLines="false" gridLinesSet="true" horizontalCentered="false" verticalCentered="false"/>
  <pageMargins left="0.747916666666667" right="0.747916666666667" top="0.984027777777778" bottom="0.997222222222222" header="0.511805555555555" footer="0.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Roman,Normal"&amp;10JPvC&amp;C&amp;"Times New Roman,Normal"&amp;A&amp;R&amp;"Times New Roman,Normal"&amp;F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15" activeCellId="0" sqref="B15"/>
    </sheetView>
  </sheetViews>
  <sheetFormatPr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true" hidden="false" outlineLevel="0" max="257" min="7" style="1" width="12.19"/>
    <col collapsed="false" customWidth="true" hidden="false" outlineLevel="0" max="1025" min="258" style="0" width="12.19"/>
  </cols>
  <sheetData>
    <row r="1" customFormat="false" ht="245.25" hidden="false" customHeight="true" outlineLevel="0" collapsed="false"/>
    <row r="2" customFormat="false" ht="15.95" hidden="false" customHeight="true" outlineLevel="0" collapsed="false">
      <c r="B2" s="25" t="s">
        <v>21</v>
      </c>
      <c r="C2" s="25"/>
      <c r="D2" s="25"/>
      <c r="E2" s="25"/>
      <c r="F2" s="25"/>
    </row>
    <row r="3" customFormat="false" ht="21" hidden="false" customHeight="true" outlineLevel="0" collapsed="false">
      <c r="B3" s="12" t="s">
        <v>24</v>
      </c>
      <c r="C3" s="12"/>
      <c r="D3" s="12" t="s">
        <v>5</v>
      </c>
      <c r="E3" s="12"/>
      <c r="F3" s="12" t="s">
        <v>25</v>
      </c>
    </row>
    <row r="4" customFormat="false" ht="21" hidden="false" customHeight="true" outlineLevel="0" collapsed="false">
      <c r="B4" s="15" t="n">
        <v>1</v>
      </c>
      <c r="C4" s="86"/>
      <c r="D4" s="20" t="str">
        <f aca="false">IF(ISERROR(Résultats!$W4),"",IF(Résultats!$W4="","",Résultats!$W4))</f>
        <v/>
      </c>
      <c r="E4" s="86"/>
      <c r="F4" s="15" t="str">
        <f aca="false">IF($D4="","",INDEX(Résultats!$Q$4:$Q$9,MATCH(Résultats!$V4,Résultats!$S$4:$S$9,0),1))</f>
        <v/>
      </c>
    </row>
    <row r="5" customFormat="false" ht="21" hidden="false" customHeight="true" outlineLevel="0" collapsed="false">
      <c r="B5" s="15" t="n">
        <v>2</v>
      </c>
      <c r="C5" s="87"/>
      <c r="D5" s="20" t="str">
        <f aca="false">IF(ISERROR(Résultats!$W5),"",IF(Résultats!$W5="","",Résultats!$W5))</f>
        <v/>
      </c>
      <c r="E5" s="87"/>
      <c r="F5" s="15" t="str">
        <f aca="false">IF($D5="","",INDEX(Résultats!$Q$4:$Q$9,MATCH(Résultats!$V5,Résultats!$S$4:$S$9,0),1))</f>
        <v/>
      </c>
    </row>
    <row r="6" customFormat="false" ht="21" hidden="false" customHeight="true" outlineLevel="0" collapsed="false">
      <c r="B6" s="15" t="n">
        <v>3</v>
      </c>
      <c r="C6" s="87"/>
      <c r="D6" s="20" t="str">
        <f aca="false">IF(ISERROR(Résultats!$W6),"",IF(Résultats!$W6="","",Résultats!$W6))</f>
        <v/>
      </c>
      <c r="E6" s="87"/>
      <c r="F6" s="15" t="str">
        <f aca="false">IF($D6="","",INDEX(Résultats!$Q$4:$Q$9,MATCH(Résultats!$V6,Résultats!$S$4:$S$9,0),1))</f>
        <v/>
      </c>
    </row>
    <row r="7" customFormat="false" ht="21" hidden="false" customHeight="true" outlineLevel="0" collapsed="false">
      <c r="B7" s="15" t="n">
        <v>4</v>
      </c>
      <c r="C7" s="87"/>
      <c r="D7" s="20" t="str">
        <f aca="false">IF(ISERROR(Résultats!$W7),"",IF(Résultats!$W7="","",Résultats!$W7))</f>
        <v/>
      </c>
      <c r="E7" s="87"/>
      <c r="F7" s="15" t="str">
        <f aca="false">IF($D7="","",INDEX(Résultats!$Q$4:$Q$9,MATCH(Résultats!$V7,Résultats!$S$4:$S$9,0),1))</f>
        <v/>
      </c>
    </row>
    <row r="8" customFormat="false" ht="21" hidden="false" customHeight="true" outlineLevel="0" collapsed="false">
      <c r="B8" s="15" t="n">
        <v>5</v>
      </c>
      <c r="C8" s="87"/>
      <c r="D8" s="20" t="str">
        <f aca="false">IF(ISERROR(Résultats!$W8),"",IF(Résultats!$W8="","",Résultats!$W8))</f>
        <v/>
      </c>
      <c r="E8" s="87"/>
      <c r="F8" s="15" t="str">
        <f aca="false">IF($D8="","",INDEX(Résultats!$Q$4:$Q$9,MATCH(Résultats!$V8,Résultats!$S$4:$S$9,0),1))</f>
        <v/>
      </c>
    </row>
    <row r="9" customFormat="false" ht="21" hidden="false" customHeight="true" outlineLevel="0" collapsed="false">
      <c r="B9" s="15" t="n">
        <v>6</v>
      </c>
      <c r="C9" s="88"/>
      <c r="D9" s="20" t="str">
        <f aca="false">IF(ISERROR(Résultats!$W9),"",IF(Résultats!$W9="","",Résultats!$W9))</f>
        <v/>
      </c>
      <c r="E9" s="88"/>
      <c r="F9" s="15" t="str">
        <f aca="false">IF($D9="","",INDEX(Résultats!$Q$4:$Q$9,MATCH(Résultats!$V9,Résultats!$S$4:$S$9,0),1))</f>
        <v/>
      </c>
    </row>
    <row r="15" customFormat="false" ht="15" hidden="false" customHeight="false" outlineLevel="0" collapsed="false">
      <c r="A15" s="89" t="s">
        <v>26</v>
      </c>
      <c r="B15" s="90"/>
      <c r="E15" s="91" t="s">
        <v>27</v>
      </c>
    </row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747916666666667" right="0.747916666666667" top="0.984027777777778" bottom="0.997222222222222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Roman,Italique"&amp;10JPvC&amp;R&amp;"Times New Roman,Italique"&amp;T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W1048576"/>
  <sheetViews>
    <sheetView showFormulas="false" showGridLines="false" showRowColHeaders="true" showZeros="true" rightToLeft="false" tabSelected="false" showOutlineSymbols="true" defaultGridColor="true" view="normal" topLeftCell="A57" colorId="64" zoomScale="100" zoomScaleNormal="100" zoomScalePageLayoutView="100" workbookViewId="0">
      <selection pane="topLeft" activeCell="O41" activeCellId="0" sqref="O41"/>
    </sheetView>
  </sheetViews>
  <sheetFormatPr defaultRowHeight="15" zeroHeight="false" outlineLevelRow="0" outlineLevelCol="0"/>
  <cols>
    <col collapsed="false" customWidth="true" hidden="false" outlineLevel="0" max="1" min="1" style="1" width="0.2"/>
    <col collapsed="false" customWidth="true" hidden="false" outlineLevel="0" max="28" min="2" style="1" width="4.23"/>
    <col collapsed="false" customWidth="true" hidden="false" outlineLevel="0" max="257" min="29" style="1" width="12.19"/>
    <col collapsed="false" customWidth="true" hidden="false" outlineLevel="0" max="1025" min="258" style="0" width="12.19"/>
  </cols>
  <sheetData>
    <row r="1" customFormat="false" ht="2.1" hidden="false" customHeight="true" outlineLevel="0" collapsed="false"/>
    <row r="2" customFormat="false" ht="15" hidden="false" customHeight="true" outlineLevel="0" collapsed="false">
      <c r="B2" s="92" t="s">
        <v>28</v>
      </c>
      <c r="C2" s="66"/>
      <c r="D2" s="66"/>
      <c r="E2" s="66"/>
      <c r="F2" s="51" t="s">
        <v>29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93" t="s">
        <v>30</v>
      </c>
      <c r="T2" s="66"/>
      <c r="U2" s="66"/>
      <c r="V2" s="66"/>
      <c r="W2" s="66"/>
      <c r="X2" s="66"/>
      <c r="Y2" s="66"/>
      <c r="Z2" s="66"/>
      <c r="AA2" s="66"/>
      <c r="AB2" s="66"/>
    </row>
    <row r="3" customFormat="false" ht="18.6" hidden="false" customHeight="true" outlineLevel="0" collapsed="false">
      <c r="B3" s="94" t="s">
        <v>31</v>
      </c>
      <c r="C3" s="94" t="n">
        <v>1</v>
      </c>
      <c r="D3" s="94" t="n">
        <v>2</v>
      </c>
      <c r="E3" s="94" t="n">
        <v>3</v>
      </c>
      <c r="F3" s="94" t="n">
        <v>4</v>
      </c>
      <c r="G3" s="94" t="n">
        <v>5</v>
      </c>
      <c r="H3" s="94" t="n">
        <v>6</v>
      </c>
      <c r="I3" s="95"/>
      <c r="J3" s="96" t="s">
        <v>32</v>
      </c>
      <c r="K3" s="96" t="s">
        <v>33</v>
      </c>
      <c r="L3" s="96" t="s">
        <v>34</v>
      </c>
      <c r="M3" s="96"/>
      <c r="N3" s="94" t="n">
        <v>1</v>
      </c>
      <c r="O3" s="94" t="n">
        <v>2</v>
      </c>
      <c r="P3" s="94" t="n">
        <v>3</v>
      </c>
      <c r="Q3" s="94" t="n">
        <v>4</v>
      </c>
      <c r="R3" s="94" t="n">
        <v>5</v>
      </c>
      <c r="S3" s="94" t="n">
        <v>6</v>
      </c>
      <c r="T3" s="66"/>
      <c r="U3" s="96" t="s">
        <v>32</v>
      </c>
      <c r="V3" s="96" t="s">
        <v>33</v>
      </c>
      <c r="W3" s="96" t="s">
        <v>34</v>
      </c>
      <c r="X3" s="66"/>
      <c r="IV3" s="0"/>
      <c r="IW3" s="0"/>
    </row>
    <row r="4" customFormat="false" ht="15" hidden="false" customHeight="true" outlineLevel="0" collapsed="false">
      <c r="B4" s="97" t="n">
        <v>1</v>
      </c>
      <c r="C4" s="98"/>
      <c r="D4" s="99" t="n">
        <f aca="false">INDEX($P$21:$P$60,MATCH(CONCATENATE(CHOOSE(COLUMN(),"A","B","C","D","E","F","G","H"),ROW()," ",CHOOSE(ROW()-1,"A","B","C","D","E","F","G","H"),COLUMN()+1),$S$21:$S$60,0),1)</f>
        <v>3</v>
      </c>
      <c r="E4" s="99" t="n">
        <f aca="false">INDEX($P$21:$P$60,MATCH(CONCATENATE(CHOOSE(COLUMN(),"A","B","C","D","E","F","G","H"),ROW()," ",CHOOSE(ROW()-1,"A","B","C","D","E","F","G","H"),COLUMN()+1),$S$21:$S$60,0),1)</f>
        <v>2</v>
      </c>
      <c r="F4" s="99" t="n">
        <f aca="false">INDEX($P$21:$P$60,MATCH(CONCATENATE(CHOOSE(COLUMN(),"A","B","C","D","E","F","G","H"),ROW()," ",CHOOSE(ROW()-1,"A","B","C","D","E","F","G","H"),COLUMN()+1),$S$21:$S$60,0),1)</f>
        <v>1</v>
      </c>
      <c r="G4" s="100" t="n">
        <f aca="false">INDEX($P$21:$P$60,MATCH(CONCATENATE(CHOOSE(ROW()-1,"A","B","C","D","E","F","G","H"),COLUMN()+1," ",CHOOSE(COLUMN(),"A","B","C","D","E","F","G","H"),ROW()),$S$21:$S$60,0),1)</f>
        <v>2</v>
      </c>
      <c r="H4" s="100" t="n">
        <f aca="false">INDEX($P$21:$P$60,MATCH(CONCATENATE(CHOOSE(ROW()-1,"A","B","C","D","E","F","G","H"),COLUMN()+1," ",CHOOSE(COLUMN(),"A","B","C","D","E","F","G","H"),ROW()),$S$21:$S$60,0),1)</f>
        <v>1</v>
      </c>
      <c r="I4" s="97" t="n">
        <v>1</v>
      </c>
      <c r="J4" s="66" t="n">
        <f aca="false">COUNTIF($C4:$H4,"=1")</f>
        <v>2</v>
      </c>
      <c r="K4" s="66" t="n">
        <f aca="false">COUNTIF($C4:$H4,"=2")</f>
        <v>2</v>
      </c>
      <c r="L4" s="66" t="n">
        <f aca="false">COUNTIF($C4:$H4,"=3")</f>
        <v>1</v>
      </c>
      <c r="M4" s="97" t="n">
        <v>1</v>
      </c>
      <c r="N4" s="98"/>
      <c r="O4" s="100" t="n">
        <f aca="false">INDEX($P$21:$P$60,MATCH(CONCATENATE(CHOOSE(ROW()-3,"N","O","P","Q","R","S"),COLUMN()-10," ",CHOOSE(COLUMN()-13,"N","O","P","Q","R","S"),ROW()),$S$21:$S$60,0),1)</f>
        <v>3</v>
      </c>
      <c r="P4" s="101" t="n">
        <f aca="false">INDEX($P$21:$P$60,MATCH(CONCATENATE(CHOOSE(ROW()-3,"N","O","P","Q","R","S"),COLUMN()-10," ",CHOOSE(COLUMN()-13,"N","O","P","Q","R","S"),ROW()),$S$21:$S$60,0),1)</f>
        <v>2</v>
      </c>
      <c r="Q4" s="101" t="n">
        <f aca="false">INDEX($P$21:$P$60,MATCH(CONCATENATE(CHOOSE(ROW()-3,"N","O","P","Q","R","S"),COLUMN()-10," ",CHOOSE(COLUMN()-13,"N","O","P","Q","R","S"),ROW()),$S$21:$S$60,0),1)</f>
        <v>1</v>
      </c>
      <c r="R4" s="99" t="n">
        <f aca="false">INDEX($P$21:$P$60,MATCH(CONCATENATE(CHOOSE(ROW()+1,"N","O","P","Q","R","S"),COLUMN()-14," ",CHOOSE(COLUMN()-17,"N","O","P","Q","R","S"),ROW()+4),$S$21:$S$60,0),1)</f>
        <v>2</v>
      </c>
      <c r="S4" s="99" t="n">
        <f aca="false">INDEX($P$21:$P$60,MATCH(CONCATENATE(CHOOSE(ROW()+2,"N","O","P","Q","R","S"),COLUMN()-15," ",CHOOSE(COLUMN()-18,"N","O","P","Q","R","S"),ROW()+5),$S$21:$S$60,0),1)</f>
        <v>1</v>
      </c>
      <c r="T4" s="97" t="n">
        <v>1</v>
      </c>
      <c r="U4" s="66" t="n">
        <f aca="false">COUNTIF($N4:$S4,"=1")</f>
        <v>2</v>
      </c>
      <c r="V4" s="66" t="n">
        <f aca="false">COUNTIF($N4:$S4,"=2")</f>
        <v>2</v>
      </c>
      <c r="W4" s="66" t="n">
        <f aca="false">COUNTIF($N4:$S4,"=3")</f>
        <v>1</v>
      </c>
      <c r="X4" s="66"/>
      <c r="IV4" s="0"/>
      <c r="IW4" s="0"/>
    </row>
    <row r="5" customFormat="false" ht="15" hidden="false" customHeight="true" outlineLevel="0" collapsed="false">
      <c r="B5" s="97" t="n">
        <v>2</v>
      </c>
      <c r="C5" s="100" t="n">
        <f aca="false">D4</f>
        <v>3</v>
      </c>
      <c r="D5" s="98"/>
      <c r="E5" s="99" t="n">
        <f aca="false">INDEX($P$21:$P$60,MATCH(CONCATENATE(CHOOSE(COLUMN(),"A","B","C","D","E","F","G","H"),ROW()," ",CHOOSE(ROW()-1,"A","B","C","D","E","F","G","H"),COLUMN()+1),$S$21:$S$60,0),1)</f>
        <v>3</v>
      </c>
      <c r="F5" s="99" t="n">
        <f aca="false">INDEX($P$21:$P$60,MATCH(CONCATENATE(CHOOSE(COLUMN(),"A","B","C","D","E","F","G","H"),ROW()," ",CHOOSE(ROW()-1,"A","B","C","D","E","F","G","H"),COLUMN()+1),$S$21:$S$60,0),1)</f>
        <v>3</v>
      </c>
      <c r="G5" s="99" t="n">
        <f aca="false">INDEX($P$21:$P$60,MATCH(CONCATENATE(CHOOSE(COLUMN(),"A","B","C","D","E","F","G","H"),ROW()," ",CHOOSE(ROW()-1,"A","B","C","D","E","F","G","H"),COLUMN()+1),$S$21:$S$60,0),1)</f>
        <v>3</v>
      </c>
      <c r="H5" s="100" t="n">
        <f aca="false">INDEX($P$21:$P$60,MATCH(CONCATENATE(CHOOSE(ROW()-1,"A","B","C","D","E","F","G","H"),COLUMN()+1," ",CHOOSE(COLUMN(),"A","B","C","D","E","F","G","H"),ROW()),$S$21:$S$60,0),1)</f>
        <v>2</v>
      </c>
      <c r="I5" s="97" t="n">
        <v>2</v>
      </c>
      <c r="J5" s="66" t="n">
        <f aca="false">COUNTIF($C5:$H5,"=1")</f>
        <v>0</v>
      </c>
      <c r="K5" s="66" t="n">
        <f aca="false">COUNTIF($C5:$H5,"=2")</f>
        <v>1</v>
      </c>
      <c r="L5" s="66" t="n">
        <f aca="false">COUNTIF($C5:$H5,"=3")</f>
        <v>4</v>
      </c>
      <c r="M5" s="97" t="n">
        <v>2</v>
      </c>
      <c r="N5" s="99" t="n">
        <f aca="false">INDEX($P$21:$P$60,MATCH(CONCATENATE(CHOOSE(ROW()-4,"N","O","P","Q","R","S"),COLUMN()-9," ",CHOOSE(COLUMN()-12,"N","O","P","Q","R","S"),ROW()-1),$S$21:$S$60,0),1)</f>
        <v>3</v>
      </c>
      <c r="O5" s="98"/>
      <c r="P5" s="101" t="n">
        <f aca="false">INDEX($P$21:$P$60,MATCH(CONCATENATE(CHOOSE(ROW()-3,"N","O","P","Q","R","S"),COLUMN()-10," ",CHOOSE(COLUMN()-13,"N","O","P","Q","R","S"),ROW()),$S$21:$S$60,0),1)</f>
        <v>3</v>
      </c>
      <c r="Q5" s="101" t="n">
        <f aca="false">INDEX($P$21:$P$60,MATCH(CONCATENATE(CHOOSE(ROW()-3,"N","O","P","Q","R","S"),COLUMN()-10," ",CHOOSE(COLUMN()-13,"N","O","P","Q","R","S"),ROW()),$S$21:$S$60,0),1)</f>
        <v>3</v>
      </c>
      <c r="R5" s="101" t="n">
        <f aca="false">INDEX($P$21:$P$60,MATCH(CONCATENATE(CHOOSE(ROW()-3,"N","O","P","Q","R","S"),COLUMN()-10," ",CHOOSE(COLUMN()-13,"N","O","P","Q","R","S"),ROW()),$S$21:$S$60,0),1)</f>
        <v>3</v>
      </c>
      <c r="S5" s="102" t="n">
        <f aca="false">INDEX($P$21:$P$60,MATCH(CONCATENATE(CHOOSE(ROW()+1,"N","O","P","Q","R","S"),COLUMN()-14," ",CHOOSE(COLUMN()-17,"N","O","P","Q","R","S"),ROW()+4),$S$21:$S$60,0),1)</f>
        <v>2</v>
      </c>
      <c r="T5" s="97" t="n">
        <v>2</v>
      </c>
      <c r="U5" s="66" t="n">
        <f aca="false">COUNTIF($N5:$S5,"=1")</f>
        <v>0</v>
      </c>
      <c r="V5" s="66" t="n">
        <f aca="false">COUNTIF($N5:$S5,"=2")</f>
        <v>1</v>
      </c>
      <c r="W5" s="66" t="n">
        <f aca="false">COUNTIF($N5:$S5,"=3")</f>
        <v>4</v>
      </c>
      <c r="X5" s="66"/>
      <c r="IV5" s="0"/>
      <c r="IW5" s="0"/>
    </row>
    <row r="6" customFormat="false" ht="15" hidden="false" customHeight="true" outlineLevel="0" collapsed="false">
      <c r="B6" s="97" t="n">
        <v>3</v>
      </c>
      <c r="C6" s="100" t="n">
        <f aca="false">E4</f>
        <v>2</v>
      </c>
      <c r="D6" s="100" t="n">
        <f aca="false">E5</f>
        <v>3</v>
      </c>
      <c r="E6" s="98"/>
      <c r="F6" s="99" t="n">
        <f aca="false">INDEX($P$21:$P$60,MATCH(CONCATENATE(CHOOSE(COLUMN(),"A","B","C","D","E","F","G","H"),ROW()," ",CHOOSE(ROW()-1,"A","B","C","D","E","F","G","H"),COLUMN()+1),$S$21:$S$60,0),1)</f>
        <v>2</v>
      </c>
      <c r="G6" s="99" t="n">
        <f aca="false">INDEX($P$21:$P$60,MATCH(CONCATENATE(CHOOSE(COLUMN(),"A","B","C","D","E","F","G","H"),ROW()," ",CHOOSE(ROW()-1,"A","B","C","D","E","F","G","H"),COLUMN()+1),$S$21:$S$60,0),1)</f>
        <v>3</v>
      </c>
      <c r="H6" s="99" t="n">
        <f aca="false">INDEX($P$21:$P$60,MATCH(CONCATENATE(CHOOSE(COLUMN(),"A","B","C","D","E","F","G","H"),ROW()," ",CHOOSE(ROW()-1,"A","B","C","D","E","F","G","H"),COLUMN()+1),$S$21:$S$60,0),1)</f>
        <v>1</v>
      </c>
      <c r="I6" s="97" t="n">
        <v>3</v>
      </c>
      <c r="J6" s="66" t="n">
        <f aca="false">COUNTIF($C6:$H6,"=1")</f>
        <v>1</v>
      </c>
      <c r="K6" s="66" t="n">
        <f aca="false">COUNTIF($C6:$H6,"=2")</f>
        <v>2</v>
      </c>
      <c r="L6" s="66" t="n">
        <f aca="false">COUNTIF($C6:$H6,"=3")</f>
        <v>2</v>
      </c>
      <c r="M6" s="97" t="n">
        <v>3</v>
      </c>
      <c r="N6" s="102" t="n">
        <f aca="false">P4</f>
        <v>2</v>
      </c>
      <c r="O6" s="102" t="n">
        <f aca="false">P5</f>
        <v>3</v>
      </c>
      <c r="P6" s="98"/>
      <c r="Q6" s="101" t="n">
        <f aca="false">INDEX($P$21:$P$60,MATCH(CONCATENATE(CHOOSE(ROW()-3,"N","O","P","Q","R","S"),COLUMN()-10," ",CHOOSE(COLUMN()-13,"N","O","P","Q","R","S"),ROW()),$S$21:$S$60,0),1)</f>
        <v>2</v>
      </c>
      <c r="R6" s="101" t="n">
        <f aca="false">INDEX($P$21:$P$60,MATCH(CONCATENATE(CHOOSE(ROW()-3,"N","O","P","Q","R","S"),COLUMN()-10," ",CHOOSE(COLUMN()-13,"N","O","P","Q","R","S"),ROW()),$S$21:$S$60,0),1)</f>
        <v>3</v>
      </c>
      <c r="S6" s="101" t="n">
        <f aca="false">INDEX($P$21:$P$60,MATCH(CONCATENATE(CHOOSE(ROW()-3,"N","O","P","Q","R","S"),COLUMN()-10," ",CHOOSE(COLUMN()-13,"N","O","P","Q","R","S"),ROW()),$S$21:$S$60,0),1)</f>
        <v>1</v>
      </c>
      <c r="T6" s="97" t="n">
        <v>3</v>
      </c>
      <c r="U6" s="66" t="n">
        <f aca="false">COUNTIF($N6:$S6,"=1")</f>
        <v>1</v>
      </c>
      <c r="V6" s="66" t="n">
        <f aca="false">COUNTIF($N6:$S6,"=2")</f>
        <v>2</v>
      </c>
      <c r="W6" s="66" t="n">
        <f aca="false">COUNTIF($N6:$S6,"=3")</f>
        <v>2</v>
      </c>
      <c r="X6" s="66"/>
      <c r="IV6" s="0"/>
      <c r="IW6" s="0"/>
    </row>
    <row r="7" customFormat="false" ht="15" hidden="false" customHeight="true" outlineLevel="0" collapsed="false">
      <c r="B7" s="97" t="n">
        <v>4</v>
      </c>
      <c r="C7" s="100" t="n">
        <f aca="false">F4</f>
        <v>1</v>
      </c>
      <c r="D7" s="100" t="n">
        <f aca="false">F5</f>
        <v>3</v>
      </c>
      <c r="E7" s="100" t="n">
        <f aca="false">F6</f>
        <v>2</v>
      </c>
      <c r="F7" s="98"/>
      <c r="G7" s="99" t="n">
        <f aca="false">INDEX($P$21:$P$60,MATCH(CONCATENATE(CHOOSE(COLUMN(),"A","B","C","D","E","F","G","H"),ROW()," ",CHOOSE(ROW()-1,"A","B","C","D","E","F","G","H"),COLUMN()+1),$S$21:$S$60,0),1)</f>
        <v>2</v>
      </c>
      <c r="H7" s="99" t="n">
        <f aca="false">INDEX($P$21:$P$60,MATCH(CONCATENATE(CHOOSE(COLUMN(),"A","B","C","D","E","F","G","H"),ROW()," ",CHOOSE(ROW()-1,"A","B","C","D","E","F","G","H"),COLUMN()+1),$S$21:$S$60,0),1)</f>
        <v>1</v>
      </c>
      <c r="I7" s="97" t="n">
        <v>4</v>
      </c>
      <c r="J7" s="66" t="n">
        <f aca="false">COUNTIF($C7:$H7,"=1")</f>
        <v>2</v>
      </c>
      <c r="K7" s="66" t="n">
        <f aca="false">COUNTIF($C7:$H7,"=2")</f>
        <v>2</v>
      </c>
      <c r="L7" s="66" t="n">
        <f aca="false">COUNTIF($C7:$H7,"=3")</f>
        <v>1</v>
      </c>
      <c r="M7" s="97" t="n">
        <v>4</v>
      </c>
      <c r="N7" s="102" t="n">
        <f aca="false">Q4</f>
        <v>1</v>
      </c>
      <c r="O7" s="102" t="n">
        <f aca="false">Q5</f>
        <v>3</v>
      </c>
      <c r="P7" s="102" t="n">
        <f aca="false">Q6</f>
        <v>2</v>
      </c>
      <c r="Q7" s="98"/>
      <c r="R7" s="101" t="n">
        <f aca="false">INDEX($P$21:$P$60,MATCH(CONCATENATE(CHOOSE(ROW()-3,"N","O","P","Q","R","S"),COLUMN()-10," ",CHOOSE(COLUMN()-13,"N","O","P","Q","R","S"),ROW()),$S$21:$S$60,0),1)</f>
        <v>2</v>
      </c>
      <c r="S7" s="101" t="n">
        <f aca="false">INDEX($P$21:$P$60,MATCH(CONCATENATE(CHOOSE(ROW()-3,"N","O","P","Q","R","S"),COLUMN()-10," ",CHOOSE(COLUMN()-13,"N","O","P","Q","R","S"),ROW()),$S$21:$S$60,0),1)</f>
        <v>1</v>
      </c>
      <c r="T7" s="97" t="n">
        <v>4</v>
      </c>
      <c r="U7" s="66" t="n">
        <f aca="false">COUNTIF($N7:$S7,"=1")</f>
        <v>2</v>
      </c>
      <c r="V7" s="66" t="n">
        <f aca="false">COUNTIF($N7:$S7,"=2")</f>
        <v>2</v>
      </c>
      <c r="W7" s="66" t="n">
        <f aca="false">COUNTIF($N7:$S7,"=3")</f>
        <v>1</v>
      </c>
      <c r="X7" s="66"/>
      <c r="IV7" s="0"/>
      <c r="IW7" s="0"/>
    </row>
    <row r="8" customFormat="false" ht="15" hidden="false" customHeight="true" outlineLevel="0" collapsed="false">
      <c r="B8" s="97" t="n">
        <v>5</v>
      </c>
      <c r="C8" s="99" t="n">
        <f aca="false">G4</f>
        <v>2</v>
      </c>
      <c r="D8" s="100" t="n">
        <f aca="false">G5</f>
        <v>3</v>
      </c>
      <c r="E8" s="100" t="n">
        <f aca="false">G6</f>
        <v>3</v>
      </c>
      <c r="F8" s="100" t="n">
        <f aca="false">G7</f>
        <v>2</v>
      </c>
      <c r="G8" s="98"/>
      <c r="H8" s="99" t="n">
        <f aca="false">INDEX($P$21:$P$60,MATCH(CONCATENATE(CHOOSE(COLUMN(),"A","B","C","D","E","F","G","H"),ROW()," ",CHOOSE(ROW()-1,"A","B","C","D","E","F","G","H"),COLUMN()+1),$S$21:$S$60,0),1)</f>
        <v>1</v>
      </c>
      <c r="I8" s="97" t="n">
        <v>5</v>
      </c>
      <c r="J8" s="66" t="n">
        <f aca="false">COUNTIF($C8:$H8,"=1")</f>
        <v>1</v>
      </c>
      <c r="K8" s="66" t="n">
        <f aca="false">COUNTIF($C8:$H8,"=2")</f>
        <v>2</v>
      </c>
      <c r="L8" s="66" t="n">
        <f aca="false">COUNTIF($C8:$H8,"=3")</f>
        <v>2</v>
      </c>
      <c r="M8" s="97" t="n">
        <v>5</v>
      </c>
      <c r="N8" s="100" t="n">
        <f aca="false">R4</f>
        <v>2</v>
      </c>
      <c r="O8" s="102" t="n">
        <f aca="false">R5</f>
        <v>3</v>
      </c>
      <c r="P8" s="102" t="n">
        <f aca="false">R6</f>
        <v>3</v>
      </c>
      <c r="Q8" s="102" t="n">
        <f aca="false">R7</f>
        <v>2</v>
      </c>
      <c r="R8" s="98"/>
      <c r="S8" s="101" t="n">
        <f aca="false">INDEX($P$21:$P$60,MATCH(CONCATENATE(CHOOSE(ROW()-3,"N","O","P","Q","R","S"),COLUMN()-10," ",CHOOSE(COLUMN()-13,"N","O","P","Q","R","S"),ROW()),$S$21:$S$60,0),1)</f>
        <v>1</v>
      </c>
      <c r="T8" s="97" t="n">
        <v>5</v>
      </c>
      <c r="U8" s="66" t="n">
        <f aca="false">COUNTIF($N8:$S8,"=1")</f>
        <v>1</v>
      </c>
      <c r="V8" s="66" t="n">
        <f aca="false">COUNTIF($N8:$S8,"=2")</f>
        <v>2</v>
      </c>
      <c r="W8" s="66" t="n">
        <f aca="false">COUNTIF($N8:$S8,"=3")</f>
        <v>2</v>
      </c>
      <c r="X8" s="66"/>
      <c r="IV8" s="0"/>
      <c r="IW8" s="0"/>
    </row>
    <row r="9" customFormat="false" ht="15" hidden="false" customHeight="true" outlineLevel="0" collapsed="false">
      <c r="B9" s="97" t="n">
        <v>6</v>
      </c>
      <c r="C9" s="99" t="n">
        <f aca="false">H4</f>
        <v>1</v>
      </c>
      <c r="D9" s="99" t="n">
        <f aca="false">H5</f>
        <v>2</v>
      </c>
      <c r="E9" s="100" t="n">
        <f aca="false">H6</f>
        <v>1</v>
      </c>
      <c r="F9" s="100" t="n">
        <f aca="false">H7</f>
        <v>1</v>
      </c>
      <c r="G9" s="100" t="n">
        <f aca="false">H8</f>
        <v>1</v>
      </c>
      <c r="H9" s="98"/>
      <c r="I9" s="97" t="n">
        <v>6</v>
      </c>
      <c r="J9" s="66" t="n">
        <f aca="false">COUNTIF($C9:$H9,"=1")</f>
        <v>4</v>
      </c>
      <c r="K9" s="66" t="n">
        <f aca="false">COUNTIF($C9:$H9,"=2")</f>
        <v>1</v>
      </c>
      <c r="L9" s="66" t="n">
        <f aca="false">COUNTIF($C9:$H9,"=3")</f>
        <v>0</v>
      </c>
      <c r="M9" s="97" t="n">
        <v>6</v>
      </c>
      <c r="N9" s="100" t="n">
        <f aca="false">S4</f>
        <v>1</v>
      </c>
      <c r="O9" s="101" t="n">
        <f aca="false">S5</f>
        <v>2</v>
      </c>
      <c r="P9" s="102" t="n">
        <f aca="false">S6</f>
        <v>1</v>
      </c>
      <c r="Q9" s="102" t="n">
        <f aca="false">S7</f>
        <v>1</v>
      </c>
      <c r="R9" s="102" t="n">
        <f aca="false">S8</f>
        <v>1</v>
      </c>
      <c r="S9" s="98"/>
      <c r="T9" s="97" t="n">
        <v>6</v>
      </c>
      <c r="U9" s="66" t="n">
        <f aca="false">COUNTIF($N9:$S9,"=1")</f>
        <v>4</v>
      </c>
      <c r="V9" s="66" t="n">
        <f aca="false">COUNTIF($N9:$S9,"=2")</f>
        <v>1</v>
      </c>
      <c r="W9" s="66" t="n">
        <f aca="false">COUNTIF($N9:$S9,"=3")</f>
        <v>0</v>
      </c>
      <c r="X9" s="66"/>
      <c r="IV9" s="0"/>
      <c r="IW9" s="0"/>
    </row>
    <row r="10" customFormat="false" ht="15" hidden="false" customHeight="true" outlineLevel="0" collapsed="false"/>
    <row r="11" customFormat="false" ht="15" hidden="false" customHeight="true" outlineLevel="0" collapsed="false">
      <c r="B11" s="92" t="s">
        <v>28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customFormat="false" ht="18.6" hidden="false" customHeight="true" outlineLevel="0" collapsed="false">
      <c r="B12" s="94" t="s">
        <v>35</v>
      </c>
      <c r="C12" s="94" t="n">
        <v>1</v>
      </c>
      <c r="D12" s="94" t="n">
        <v>2</v>
      </c>
      <c r="E12" s="94" t="n">
        <v>3</v>
      </c>
      <c r="F12" s="94" t="n">
        <v>4</v>
      </c>
      <c r="G12" s="94" t="n">
        <v>5</v>
      </c>
      <c r="H12" s="94" t="n">
        <v>6</v>
      </c>
      <c r="I12" s="66"/>
      <c r="J12" s="66"/>
      <c r="K12" s="66"/>
      <c r="L12" s="66"/>
      <c r="M12" s="94"/>
      <c r="N12" s="94" t="n">
        <v>1</v>
      </c>
      <c r="O12" s="94" t="n">
        <v>2</v>
      </c>
      <c r="P12" s="94" t="n">
        <v>3</v>
      </c>
      <c r="Q12" s="94" t="n">
        <v>4</v>
      </c>
      <c r="R12" s="94" t="n">
        <v>5</v>
      </c>
      <c r="S12" s="94" t="n">
        <v>6</v>
      </c>
      <c r="T12" s="96"/>
      <c r="U12" s="96"/>
      <c r="V12" s="96"/>
      <c r="W12" s="96"/>
      <c r="X12" s="96"/>
      <c r="IV12" s="0"/>
      <c r="IW12" s="0"/>
    </row>
    <row r="13" customFormat="false" ht="18.6" hidden="false" customHeight="true" outlineLevel="0" collapsed="false">
      <c r="B13" s="97" t="n">
        <v>1</v>
      </c>
      <c r="C13" s="98"/>
      <c r="D13" s="99" t="n">
        <f aca="false">INDEX($Q$21:$Q$60,MATCH(CONCATENATE(CHOOSE(COLUMN(),"A","B","C","D","E","F","G","H"),ROW()-9," ",CHOOSE(ROW()-10,"A","B","C","D","E","F","G","H"),COLUMN()+1),$S$21:$S$60,0),1)</f>
        <v>5</v>
      </c>
      <c r="E13" s="102" t="n">
        <f aca="false">INDEX($Q$21:$Q$60,MATCH(CONCATENATE(CHOOSE(COLUMN(),"A","B","C","D","E","F","G","H"),ROW()-9," ",CHOOSE(ROW()-10,"A","B","C","D","E","F","G","H"),COLUMN()+1),$S$21:$S$60,0),1)</f>
        <v>2</v>
      </c>
      <c r="F13" s="102" t="n">
        <f aca="false">INDEX($Q$21:$Q$60,MATCH(CONCATENATE(CHOOSE(COLUMN(),"A","B","C","D","E","F","G","H"),ROW()-9," ",CHOOSE(ROW()-10,"A","B","C","D","E","F","G","H"),COLUMN()+1),$S$21:$S$60,0),1)</f>
        <v>1</v>
      </c>
      <c r="G13" s="100" t="n">
        <f aca="false">INDEX($Q$21:$Q$60,MATCH(CONCATENATE(CHOOSE(ROW()-10,"A","B","C","D","E","F","G","H"),COLUMN()+1," ",CHOOSE(COLUMN(),"A","B","C","D","E","F","G","H"),ROW()-9),$S$21:$S$60,0),1)</f>
        <v>3</v>
      </c>
      <c r="H13" s="101" t="n">
        <f aca="false">INDEX($Q$21:$Q$60,MATCH(CONCATENATE(CHOOSE(ROW()-10,"A","B","C","D","E","F","G","H"),COLUMN()+1," ",CHOOSE(COLUMN(),"A","B","C","D","E","F","G","H"),ROW()-9),$S$21:$S$60,0),1)</f>
        <v>4</v>
      </c>
      <c r="I13" s="66"/>
      <c r="J13" s="66"/>
      <c r="K13" s="66"/>
      <c r="L13" s="66"/>
      <c r="M13" s="97" t="n">
        <v>1</v>
      </c>
      <c r="N13" s="98"/>
      <c r="O13" s="100" t="n">
        <f aca="false">INDEX($Q$21:$Q$60,MATCH(CONCATENATE(CHOOSE(ROW()-12,"N","O","P","Q","R","S"),COLUMN()-10," ",CHOOSE(COLUMN()-13,"N","O","P","Q","R","S"),ROW()-9),$S$21:$S$60,0),1)</f>
        <v>10</v>
      </c>
      <c r="P13" s="101" t="n">
        <f aca="false">INDEX($Q$21:$Q$60,MATCH(CONCATENATE(CHOOSE(ROW()-12,"N","O","P","Q","R","S"),COLUMN()-10," ",CHOOSE(COLUMN()-13,"N","O","P","Q","R","S"),ROW()-9),$S$21:$S$60,0),1)</f>
        <v>7</v>
      </c>
      <c r="Q13" s="101" t="n">
        <f aca="false">INDEX($Q$21:$Q$60,MATCH(CONCATENATE(CHOOSE(ROW()-12,"N","O","P","Q","R","S"),COLUMN()-10," ",CHOOSE(COLUMN()-13,"N","O","P","Q","R","S"),ROW()-9),$S$21:$S$60,0),1)</f>
        <v>6</v>
      </c>
      <c r="R13" s="99" t="n">
        <f aca="false">INDEX($Q$21:$Q$60,MATCH(CONCATENATE(CHOOSE(COLUMN()-13,"N","O","P","Q","R","S"),ROW()-9," ",CHOOSE(ROW()-12,"N","O","P","Q","R","S"),COLUMN()-10),$S$21:$S$60,0),1)</f>
        <v>8</v>
      </c>
      <c r="S13" s="102" t="n">
        <f aca="false">INDEX($Q$21:$Q$60,MATCH(CONCATENATE(CHOOSE(COLUMN()-13,"N","O","P","Q","R","S"),ROW()-9," ",CHOOSE(ROW()-12,"N","O","P","Q","R","S"),COLUMN()-10),$S$21:$S$60,0),1)</f>
        <v>9</v>
      </c>
      <c r="T13" s="66"/>
      <c r="U13" s="66"/>
      <c r="V13" s="66"/>
      <c r="W13" s="66"/>
      <c r="X13" s="66"/>
      <c r="IV13" s="0"/>
      <c r="IW13" s="0"/>
    </row>
    <row r="14" customFormat="false" ht="18.6" hidden="false" customHeight="true" outlineLevel="0" collapsed="false">
      <c r="B14" s="97" t="n">
        <v>2</v>
      </c>
      <c r="C14" s="100" t="n">
        <f aca="false">D13</f>
        <v>5</v>
      </c>
      <c r="D14" s="98"/>
      <c r="E14" s="102" t="n">
        <f aca="false">INDEX($Q$21:$Q$60,MATCH(CONCATENATE(CHOOSE(COLUMN(),"A","B","C","D","E","F","G","H"),ROW()-9," ",CHOOSE(ROW()-10,"A","B","C","D","E","F","G","H"),COLUMN()+1),$S$21:$S$60,0),1)</f>
        <v>4</v>
      </c>
      <c r="F14" s="102" t="n">
        <f aca="false">INDEX($Q$21:$Q$60,MATCH(CONCATENATE(CHOOSE(COLUMN(),"A","B","C","D","E","F","G","H"),ROW()-9," ",CHOOSE(ROW()-10,"A","B","C","D","E","F","G","H"),COLUMN()+1),$S$21:$S$60,0),1)</f>
        <v>3</v>
      </c>
      <c r="G14" s="102" t="n">
        <f aca="false">INDEX($Q$21:$Q$60,MATCH(CONCATENATE(CHOOSE(COLUMN(),"A","B","C","D","E","F","G","H"),ROW()-9," ",CHOOSE(ROW()-10,"A","B","C","D","E","F","G","H"),COLUMN()+1),$S$21:$S$60,0),1)</f>
        <v>2</v>
      </c>
      <c r="H14" s="101" t="n">
        <f aca="false">INDEX($Q$21:$Q$60,MATCH(CONCATENATE(CHOOSE(ROW()-10,"A","B","C","D","E","F","G","H"),COLUMN()+1," ",CHOOSE(COLUMN(),"A","B","C","D","E","F","G","H"),ROW()-9),$S$21:$S$60,0),1)</f>
        <v>1</v>
      </c>
      <c r="I14" s="66"/>
      <c r="J14" s="66"/>
      <c r="K14" s="66"/>
      <c r="L14" s="66"/>
      <c r="M14" s="97" t="n">
        <v>2</v>
      </c>
      <c r="N14" s="99" t="n">
        <f aca="false">O13</f>
        <v>10</v>
      </c>
      <c r="O14" s="98"/>
      <c r="P14" s="101" t="n">
        <f aca="false">INDEX($Q$21:$Q$60,MATCH(CONCATENATE(CHOOSE(ROW()-12,"N","O","P","Q","R","S"),COLUMN()-10," ",CHOOSE(COLUMN()-13,"N","O","P","Q","R","S"),ROW()-9),$S$21:$S$60,0),1)</f>
        <v>9</v>
      </c>
      <c r="Q14" s="101" t="n">
        <f aca="false">INDEX($Q$21:$Q$60,MATCH(CONCATENATE(CHOOSE(ROW()-12,"N","O","P","Q","R","S"),COLUMN()-10," ",CHOOSE(COLUMN()-13,"N","O","P","Q","R","S"),ROW()-9),$S$21:$S$60,0),1)</f>
        <v>8</v>
      </c>
      <c r="R14" s="101" t="n">
        <f aca="false">INDEX($Q$21:$Q$60,MATCH(CONCATENATE(CHOOSE(ROW()-12,"N","O","P","Q","R","S"),COLUMN()-10," ",CHOOSE(COLUMN()-13,"N","O","P","Q","R","S"),ROW()-9),$S$21:$S$60,0),1)</f>
        <v>7</v>
      </c>
      <c r="S14" s="102" t="n">
        <f aca="false">INDEX($Q$21:$Q$60,MATCH(CONCATENATE(CHOOSE(COLUMN()-13,"N","O","P","Q","R","S"),ROW()-9," ",CHOOSE(ROW()-12,"N","O","P","Q","R","S"),COLUMN()-10),$S$21:$S$60,0),1)</f>
        <v>6</v>
      </c>
      <c r="T14" s="66"/>
      <c r="U14" s="66"/>
      <c r="V14" s="66"/>
      <c r="W14" s="66"/>
      <c r="X14" s="66"/>
      <c r="IV14" s="0"/>
      <c r="IW14" s="0"/>
    </row>
    <row r="15" customFormat="false" ht="18.6" hidden="false" customHeight="true" outlineLevel="0" collapsed="false">
      <c r="B15" s="97" t="n">
        <v>3</v>
      </c>
      <c r="C15" s="101" t="n">
        <f aca="false">E13</f>
        <v>2</v>
      </c>
      <c r="D15" s="101" t="n">
        <f aca="false">E14</f>
        <v>4</v>
      </c>
      <c r="E15" s="98"/>
      <c r="F15" s="102" t="n">
        <f aca="false">INDEX($Q$21:$Q$60,MATCH(CONCATENATE(CHOOSE(COLUMN(),"A","B","C","D","E","F","G","H"),ROW()-9," ",CHOOSE(ROW()-10,"A","B","C","D","E","F","G","H"),COLUMN()+1),$S$21:$S$60,0),1)</f>
        <v>5</v>
      </c>
      <c r="G15" s="102" t="n">
        <f aca="false">INDEX($Q$21:$Q$60,MATCH(CONCATENATE(CHOOSE(COLUMN(),"A","B","C","D","E","F","G","H"),ROW()-9," ",CHOOSE(ROW()-10,"A","B","C","D","E","F","G","H"),COLUMN()+1),$S$21:$S$60,0),1)</f>
        <v>1</v>
      </c>
      <c r="H15" s="102" t="n">
        <f aca="false">INDEX($Q$21:$Q$60,MATCH(CONCATENATE(CHOOSE(COLUMN(),"A","B","C","D","E","F","G","H"),ROW()-9," ",CHOOSE(ROW()-10,"A","B","C","D","E","F","G","H"),COLUMN()+1),$S$21:$S$60,0),1)</f>
        <v>3</v>
      </c>
      <c r="I15" s="66"/>
      <c r="J15" s="66"/>
      <c r="K15" s="66"/>
      <c r="L15" s="66"/>
      <c r="M15" s="97" t="n">
        <v>3</v>
      </c>
      <c r="N15" s="102" t="n">
        <f aca="false">P13</f>
        <v>7</v>
      </c>
      <c r="O15" s="102" t="n">
        <f aca="false">P14</f>
        <v>9</v>
      </c>
      <c r="P15" s="98"/>
      <c r="Q15" s="101" t="n">
        <f aca="false">INDEX($Q$21:$Q$60,MATCH(CONCATENATE(CHOOSE(ROW()-12,"N","O","P","Q","R","S"),COLUMN()-10," ",CHOOSE(COLUMN()-13,"N","O","P","Q","R","S"),ROW()-9),$S$21:$S$60,0),1)</f>
        <v>10</v>
      </c>
      <c r="R15" s="101" t="n">
        <f aca="false">INDEX($Q$21:$Q$60,MATCH(CONCATENATE(CHOOSE(ROW()-12,"N","O","P","Q","R","S"),COLUMN()-10," ",CHOOSE(COLUMN()-13,"N","O","P","Q","R","S"),ROW()-9),$S$21:$S$60,0),1)</f>
        <v>6</v>
      </c>
      <c r="S15" s="101" t="n">
        <f aca="false">INDEX($Q$21:$Q$60,MATCH(CONCATENATE(CHOOSE(ROW()-12,"N","O","P","Q","R","S"),COLUMN()-10," ",CHOOSE(COLUMN()-13,"N","O","P","Q","R","S"),ROW()-9),$S$21:$S$60,0),1)</f>
        <v>8</v>
      </c>
      <c r="T15" s="66"/>
      <c r="U15" s="66"/>
      <c r="V15" s="66"/>
      <c r="W15" s="66"/>
      <c r="X15" s="66"/>
      <c r="IV15" s="0"/>
      <c r="IW15" s="0"/>
    </row>
    <row r="16" customFormat="false" ht="18.6" hidden="false" customHeight="true" outlineLevel="0" collapsed="false">
      <c r="B16" s="97" t="n">
        <v>4</v>
      </c>
      <c r="C16" s="101" t="n">
        <f aca="false">F13</f>
        <v>1</v>
      </c>
      <c r="D16" s="101" t="n">
        <f aca="false">F14</f>
        <v>3</v>
      </c>
      <c r="E16" s="101" t="n">
        <f aca="false">F15</f>
        <v>5</v>
      </c>
      <c r="F16" s="98"/>
      <c r="G16" s="102" t="n">
        <f aca="false">INDEX($Q$21:$Q$60,MATCH(CONCATENATE(CHOOSE(COLUMN(),"A","B","C","D","E","F","G","H"),ROW()-9," ",CHOOSE(ROW()-10,"A","B","C","D","E","F","G","H"),COLUMN()+1),$S$21:$S$60,0),1)</f>
        <v>4</v>
      </c>
      <c r="H16" s="102" t="n">
        <f aca="false">INDEX($Q$21:$Q$60,MATCH(CONCATENATE(CHOOSE(COLUMN(),"A","B","C","D","E","F","G","H"),ROW()-9," ",CHOOSE(ROW()-10,"A","B","C","D","E","F","G","H"),COLUMN()+1),$S$21:$S$60,0),1)</f>
        <v>2</v>
      </c>
      <c r="I16" s="66"/>
      <c r="J16" s="66"/>
      <c r="K16" s="66"/>
      <c r="L16" s="66"/>
      <c r="M16" s="97" t="n">
        <v>4</v>
      </c>
      <c r="N16" s="102" t="n">
        <f aca="false">Q13</f>
        <v>6</v>
      </c>
      <c r="O16" s="102" t="n">
        <f aca="false">Q14</f>
        <v>8</v>
      </c>
      <c r="P16" s="102" t="n">
        <f aca="false">Q15</f>
        <v>10</v>
      </c>
      <c r="Q16" s="98"/>
      <c r="R16" s="101" t="n">
        <f aca="false">INDEX($Q$21:$Q$60,MATCH(CONCATENATE(CHOOSE(ROW()-12,"N","O","P","Q","R","S"),COLUMN()-10," ",CHOOSE(COLUMN()-13,"N","O","P","Q","R","S"),ROW()-9),$S$21:$S$60,0),1)</f>
        <v>9</v>
      </c>
      <c r="S16" s="101" t="n">
        <f aca="false">INDEX($Q$21:$Q$60,MATCH(CONCATENATE(CHOOSE(ROW()-12,"N","O","P","Q","R","S"),COLUMN()-10," ",CHOOSE(COLUMN()-13,"N","O","P","Q","R","S"),ROW()-9),$S$21:$S$60,0),1)</f>
        <v>7</v>
      </c>
      <c r="T16" s="66"/>
      <c r="U16" s="66"/>
      <c r="V16" s="66"/>
      <c r="W16" s="66"/>
      <c r="X16" s="66"/>
      <c r="IV16" s="0"/>
      <c r="IW16" s="0"/>
    </row>
    <row r="17" customFormat="false" ht="18.6" hidden="false" customHeight="true" outlineLevel="0" collapsed="false">
      <c r="B17" s="97" t="n">
        <v>5</v>
      </c>
      <c r="C17" s="99" t="n">
        <f aca="false">G13</f>
        <v>3</v>
      </c>
      <c r="D17" s="101" t="n">
        <f aca="false">G14</f>
        <v>2</v>
      </c>
      <c r="E17" s="101" t="n">
        <f aca="false">G15</f>
        <v>1</v>
      </c>
      <c r="F17" s="101" t="n">
        <f aca="false">G16</f>
        <v>4</v>
      </c>
      <c r="G17" s="98"/>
      <c r="H17" s="102" t="n">
        <f aca="false">INDEX($Q$21:$Q$60,MATCH(CONCATENATE(CHOOSE(COLUMN(),"A","B","C","D","E","F","G","H"),ROW()-9," ",CHOOSE(ROW()-10,"A","B","C","D","E","F","G","H"),COLUMN()+1),$S$21:$S$60,0),1)</f>
        <v>5</v>
      </c>
      <c r="I17" s="66"/>
      <c r="J17" s="66"/>
      <c r="K17" s="66"/>
      <c r="L17" s="66"/>
      <c r="M17" s="97" t="n">
        <v>5</v>
      </c>
      <c r="N17" s="100" t="n">
        <f aca="false">R13</f>
        <v>8</v>
      </c>
      <c r="O17" s="102" t="n">
        <f aca="false">R14</f>
        <v>7</v>
      </c>
      <c r="P17" s="102" t="n">
        <f aca="false">R15</f>
        <v>6</v>
      </c>
      <c r="Q17" s="102" t="n">
        <f aca="false">R16</f>
        <v>9</v>
      </c>
      <c r="R17" s="98"/>
      <c r="S17" s="101" t="n">
        <f aca="false">INDEX($Q$21:$Q$60,MATCH(CONCATENATE(CHOOSE(ROW()-12,"N","O","P","Q","R","S"),COLUMN()-10," ",CHOOSE(COLUMN()-13,"N","O","P","Q","R","S"),ROW()-9),$S$21:$S$60,0),1)</f>
        <v>10</v>
      </c>
      <c r="T17" s="66"/>
      <c r="U17" s="66"/>
      <c r="V17" s="66"/>
      <c r="W17" s="66"/>
      <c r="X17" s="66"/>
      <c r="IV17" s="0"/>
      <c r="IW17" s="0"/>
    </row>
    <row r="18" customFormat="false" ht="18.6" hidden="false" customHeight="true" outlineLevel="0" collapsed="false">
      <c r="B18" s="97" t="n">
        <v>6</v>
      </c>
      <c r="C18" s="102" t="n">
        <f aca="false">H13</f>
        <v>4</v>
      </c>
      <c r="D18" s="102" t="n">
        <f aca="false">H14</f>
        <v>1</v>
      </c>
      <c r="E18" s="101" t="n">
        <f aca="false">H15</f>
        <v>3</v>
      </c>
      <c r="F18" s="101" t="n">
        <f aca="false">H16</f>
        <v>2</v>
      </c>
      <c r="G18" s="101" t="n">
        <f aca="false">H17</f>
        <v>5</v>
      </c>
      <c r="H18" s="98"/>
      <c r="I18" s="66"/>
      <c r="J18" s="66"/>
      <c r="K18" s="66"/>
      <c r="L18" s="66"/>
      <c r="M18" s="97" t="n">
        <v>6</v>
      </c>
      <c r="N18" s="101" t="n">
        <f aca="false">S13</f>
        <v>9</v>
      </c>
      <c r="O18" s="101" t="n">
        <f aca="false">S14</f>
        <v>6</v>
      </c>
      <c r="P18" s="102" t="n">
        <f aca="false">S15</f>
        <v>8</v>
      </c>
      <c r="Q18" s="102" t="n">
        <f aca="false">S16</f>
        <v>7</v>
      </c>
      <c r="R18" s="102" t="n">
        <f aca="false">S17</f>
        <v>10</v>
      </c>
      <c r="S18" s="98"/>
      <c r="T18" s="66"/>
      <c r="U18" s="66"/>
      <c r="V18" s="66"/>
      <c r="W18" s="66"/>
      <c r="X18" s="66"/>
      <c r="IV18" s="0"/>
      <c r="IW18" s="0"/>
    </row>
    <row r="19" customFormat="false" ht="18.6" hidden="false" customHeight="true" outlineLevel="0" collapsed="false"/>
    <row r="20" customFormat="false" ht="15" hidden="false" customHeight="true" outlineLevel="0" collapsed="false">
      <c r="B20" s="103" t="s">
        <v>36</v>
      </c>
      <c r="C20" s="94" t="s">
        <v>37</v>
      </c>
      <c r="D20" s="94"/>
      <c r="E20" s="66"/>
      <c r="F20" s="104" t="s">
        <v>38</v>
      </c>
      <c r="G20" s="104"/>
      <c r="H20" s="104"/>
      <c r="I20" s="104"/>
      <c r="J20" s="104"/>
      <c r="K20" s="66"/>
      <c r="L20" s="105" t="s">
        <v>35</v>
      </c>
      <c r="M20" s="106" t="s">
        <v>39</v>
      </c>
      <c r="N20" s="106"/>
      <c r="O20" s="107" t="s">
        <v>40</v>
      </c>
      <c r="P20" s="108" t="s">
        <v>31</v>
      </c>
      <c r="Q20" s="105" t="s">
        <v>35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customFormat="false" ht="15" hidden="false" customHeight="true" outlineLevel="0" collapsed="false">
      <c r="B21" s="109" t="n">
        <v>1</v>
      </c>
      <c r="C21" s="110" t="n">
        <v>1</v>
      </c>
      <c r="D21" s="110" t="n">
        <v>4</v>
      </c>
      <c r="E21" s="0"/>
      <c r="F21" s="0"/>
      <c r="G21" s="66"/>
      <c r="H21" s="66"/>
      <c r="I21" s="66"/>
      <c r="J21" s="111" t="s">
        <v>41</v>
      </c>
      <c r="K21" s="66"/>
      <c r="L21" s="109" t="n">
        <v>1</v>
      </c>
      <c r="M21" s="112" t="n">
        <f aca="false">$C21</f>
        <v>1</v>
      </c>
      <c r="N21" s="113" t="n">
        <f aca="false">$D21</f>
        <v>4</v>
      </c>
      <c r="O21" s="114" t="str">
        <f aca="false">IF(ISBLANK('RR Aller'!$K4),"",IF('RR Aller'!$K4="B",$C21,$D21))</f>
        <v/>
      </c>
      <c r="P21" s="115" t="n">
        <v>1</v>
      </c>
      <c r="Q21" s="109" t="n">
        <f aca="false">B21</f>
        <v>1</v>
      </c>
      <c r="R21" s="66"/>
      <c r="S21" s="116" t="str">
        <f aca="false">CONCATENATE(ADDRESS(C21+3,D21+2,4)," ",ADDRESS(D21+3,C21+2,4))</f>
        <v>F4 C7</v>
      </c>
      <c r="T21" s="117"/>
      <c r="U21" s="66"/>
      <c r="V21" s="66"/>
      <c r="W21" s="66"/>
      <c r="X21" s="66"/>
      <c r="Y21" s="66"/>
      <c r="Z21" s="66"/>
      <c r="AA21" s="66"/>
      <c r="AB21" s="66"/>
    </row>
    <row r="22" customFormat="false" ht="15" hidden="false" customHeight="true" outlineLevel="0" collapsed="false">
      <c r="B22" s="109" t="n">
        <v>1</v>
      </c>
      <c r="C22" s="110" t="n">
        <v>6</v>
      </c>
      <c r="D22" s="110" t="n">
        <v>2</v>
      </c>
      <c r="E22" s="66"/>
      <c r="F22" s="66"/>
      <c r="G22" s="66"/>
      <c r="H22" s="66"/>
      <c r="I22" s="66"/>
      <c r="J22" s="66"/>
      <c r="K22" s="66"/>
      <c r="L22" s="109"/>
      <c r="M22" s="112" t="n">
        <f aca="false">$C22</f>
        <v>6</v>
      </c>
      <c r="N22" s="113" t="n">
        <f aca="false">$D22</f>
        <v>2</v>
      </c>
      <c r="O22" s="114" t="str">
        <f aca="false">IF(ISBLANK('RR Aller'!$K5),"",IF('RR Aller'!$K5="B",$C22,$D22))</f>
        <v/>
      </c>
      <c r="P22" s="115" t="n">
        <v>2</v>
      </c>
      <c r="Q22" s="109" t="n">
        <f aca="false">B22</f>
        <v>1</v>
      </c>
      <c r="R22" s="66"/>
      <c r="S22" s="116" t="str">
        <f aca="false">CONCATENATE(ADDRESS(C22+3,D22+2,4)," ",ADDRESS(D22+3,C22+2,4))</f>
        <v>D9 H5</v>
      </c>
      <c r="T22" s="117"/>
      <c r="U22" s="66"/>
      <c r="V22" s="66"/>
      <c r="W22" s="66"/>
      <c r="X22" s="66"/>
      <c r="Y22" s="66"/>
      <c r="Z22" s="66"/>
      <c r="AA22" s="66"/>
      <c r="AB22" s="66"/>
    </row>
    <row r="23" customFormat="false" ht="15" hidden="false" customHeight="true" outlineLevel="0" collapsed="false">
      <c r="B23" s="109" t="n">
        <v>1</v>
      </c>
      <c r="C23" s="110" t="n">
        <v>3</v>
      </c>
      <c r="D23" s="110" t="n">
        <v>5</v>
      </c>
      <c r="E23" s="66" t="s">
        <v>42</v>
      </c>
      <c r="F23" s="66"/>
      <c r="G23" s="66"/>
      <c r="H23" s="66"/>
      <c r="I23" s="66"/>
      <c r="J23" s="66"/>
      <c r="K23" s="66"/>
      <c r="L23" s="109"/>
      <c r="M23" s="112" t="n">
        <f aca="false">$C23</f>
        <v>3</v>
      </c>
      <c r="N23" s="113" t="n">
        <f aca="false">$D23</f>
        <v>5</v>
      </c>
      <c r="O23" s="114" t="str">
        <f aca="false">IF(ISBLANK('RR Aller'!$K6),"",IF('RR Aller'!$K6="B",$C23,$D23))</f>
        <v/>
      </c>
      <c r="P23" s="115" t="n">
        <v>3</v>
      </c>
      <c r="Q23" s="109" t="n">
        <f aca="false">B23</f>
        <v>1</v>
      </c>
      <c r="R23" s="66"/>
      <c r="S23" s="116" t="str">
        <f aca="false">CONCATENATE(ADDRESS(C23+3,D23+2,4)," ",ADDRESS(D23+3,C23+2,4))</f>
        <v>G6 E8</v>
      </c>
      <c r="T23" s="117"/>
      <c r="U23" s="66"/>
      <c r="V23" s="66"/>
      <c r="W23" s="66"/>
      <c r="X23" s="66"/>
      <c r="Y23" s="66"/>
      <c r="Z23" s="66"/>
      <c r="AA23" s="66"/>
      <c r="AB23" s="66"/>
    </row>
    <row r="24" customFormat="false" ht="15" hidden="false" customHeight="true" outlineLevel="0" collapsed="false">
      <c r="B24" s="109"/>
      <c r="C24" s="110"/>
      <c r="D24" s="110"/>
      <c r="E24" s="66" t="n">
        <f aca="false">COUNT($F23:$I23)</f>
        <v>0</v>
      </c>
      <c r="F24" s="66"/>
      <c r="G24" s="66"/>
      <c r="H24" s="66"/>
      <c r="I24" s="66"/>
      <c r="J24" s="66"/>
      <c r="K24" s="66"/>
      <c r="L24" s="109"/>
      <c r="M24" s="118"/>
      <c r="N24" s="119"/>
      <c r="O24" s="114"/>
      <c r="P24" s="115"/>
      <c r="Q24" s="109"/>
      <c r="R24" s="66"/>
      <c r="S24" s="116"/>
      <c r="T24" s="117"/>
      <c r="U24" s="66"/>
      <c r="V24" s="66"/>
      <c r="W24" s="66"/>
      <c r="X24" s="66"/>
      <c r="Y24" s="66"/>
      <c r="Z24" s="66"/>
      <c r="AA24" s="66"/>
      <c r="AB24" s="66"/>
    </row>
    <row r="25" customFormat="false" ht="15" hidden="false" customHeight="true" outlineLevel="0" collapsed="false">
      <c r="B25" s="109" t="n">
        <v>2</v>
      </c>
      <c r="C25" s="110" t="n">
        <v>4</v>
      </c>
      <c r="D25" s="110" t="n">
        <v>6</v>
      </c>
      <c r="E25" s="66" t="s">
        <v>43</v>
      </c>
      <c r="F25" s="66"/>
      <c r="G25" s="66"/>
      <c r="H25" s="66"/>
      <c r="I25" s="66"/>
      <c r="J25" s="66"/>
      <c r="K25" s="66"/>
      <c r="L25" s="109" t="n">
        <f aca="false">B25</f>
        <v>2</v>
      </c>
      <c r="M25" s="120" t="n">
        <f aca="false">IF(ISERROR(MATCH(C25,$C21:$C23,0)),IF(ISERROR(MATCH(C25,$D21:$D23,0)),IF(ISERROR(MATCH(LOOKUP(C25,$F25:$J25,$F23:$J23),$C21:$C23,0)),INDEX($N21:$N23,MATCH(LOOKUP(C25,$F25:$J25,$F23:$J23),$D21:$D23,0),1),INDEX($M21:$M23,MATCH(LOOKUP(C25,$F25:$J25,$F23:$J23),$C21:$C23,0),1)),INDEX($N21:$N23,MATCH(C25,$D21:$D23,0),1)),INDEX($M21:$M23,MATCH(C25,$C21:$C23,0),1))</f>
        <v>4</v>
      </c>
      <c r="N25" s="121" t="n">
        <f aca="false">IF(ISERROR(MATCH(D25,$C21:$C23,0)),IF(ISERROR(MATCH(D25,$D21:$D23,0)),IF(ISERROR(MATCH(LOOKUP(D25,$F25:$J25,$F23:$J23),$C21:$C23,0)),INDEX($N21:$N23,MATCH(LOOKUP(D25,$F25:$J25,$F23:$J23),$D21:$D23,0),1),INDEX($M21:$M23,MATCH(LOOKUP(D25,$F25:$J25,$F23:$J23),$C21:$C23,0),1)),INDEX($N21:$N23,MATCH(D25,$D21:$D23,0),1)),INDEX($M21:$M23,MATCH(D25,$C21:$C23,0),1))</f>
        <v>6</v>
      </c>
      <c r="O25" s="114" t="str">
        <f aca="false">IF(ISBLANK('RR Aller'!$K8),"",IF('RR Aller'!$K8="B",$C25,$D25))</f>
        <v/>
      </c>
      <c r="P25" s="115" t="n">
        <v>1</v>
      </c>
      <c r="Q25" s="109" t="n">
        <f aca="false">B25</f>
        <v>2</v>
      </c>
      <c r="R25" s="66"/>
      <c r="S25" s="116" t="str">
        <f aca="false">CONCATENATE(ADDRESS(C25+3,D25+2,4)," ",ADDRESS(D25+3,C25+2,4))</f>
        <v>H7 F9</v>
      </c>
      <c r="T25" s="66"/>
      <c r="U25" s="66"/>
      <c r="V25" s="66"/>
      <c r="W25" s="66"/>
      <c r="X25" s="66"/>
      <c r="Y25" s="66"/>
      <c r="Z25" s="66"/>
      <c r="AA25" s="66"/>
      <c r="AB25" s="66"/>
    </row>
    <row r="26" customFormat="false" ht="15" hidden="false" customHeight="true" outlineLevel="0" collapsed="false">
      <c r="B26" s="109" t="n">
        <v>2</v>
      </c>
      <c r="C26" s="110" t="n">
        <v>1</v>
      </c>
      <c r="D26" s="110" t="n">
        <v>3</v>
      </c>
      <c r="E26" s="67"/>
      <c r="F26" s="66"/>
      <c r="G26" s="66"/>
      <c r="H26" s="66"/>
      <c r="I26" s="66"/>
      <c r="J26" s="66"/>
      <c r="K26" s="66"/>
      <c r="L26" s="109"/>
      <c r="M26" s="120" t="n">
        <f aca="false">IF(ISERROR(MATCH(C26,$C21:$C23,0)),IF(ISERROR(MATCH(C26,$D21:$D23,0)),IF(ISERROR(MATCH(LOOKUP(C26,$F25:$J25,$F23:$J23),$C21:$C23,0)),INDEX($N21:$N23,MATCH(LOOKUP(C26,$F25:$J25,$F23:$J23),$D21:$D23,0),1),INDEX($M21:$M23,MATCH(LOOKUP(C26,$F25:$J25,$F23:$J23),$C21:$C23,0),1)),INDEX($N21:$N23,MATCH(C26,$D21:$D23,0),1)),INDEX($M21:$M23,MATCH(C26,$C21:$C23,0),1))</f>
        <v>1</v>
      </c>
      <c r="N26" s="121" t="n">
        <f aca="false">IF(ISERROR(MATCH(D26,$C21:$C23,0)),IF(ISERROR(MATCH(D26,$D21:$D23,0)),IF(ISERROR(MATCH(LOOKUP(D26,$F25:$J25,$F23:$J23),$C21:$C23,0)),INDEX($N21:$N23,MATCH(LOOKUP(D26,$F25:$J25,$F23:$J23),$D21:$D23,0),1),INDEX($M21:$M23,MATCH(LOOKUP(D26,$F25:$J25,$F23:$J23),$C21:$C23,0),1)),INDEX($N21:$N23,MATCH(D26,$D21:$D23,0),1)),INDEX($M21:$M23,MATCH(D26,$C21:$C23,0),1))</f>
        <v>3</v>
      </c>
      <c r="O26" s="114" t="str">
        <f aca="false">IF(ISBLANK('RR Aller'!$K9),"",IF('RR Aller'!$K9="B",$C26,$D26))</f>
        <v/>
      </c>
      <c r="P26" s="115" t="n">
        <v>2</v>
      </c>
      <c r="Q26" s="109" t="n">
        <f aca="false">B26</f>
        <v>2</v>
      </c>
      <c r="R26" s="66"/>
      <c r="S26" s="116" t="str">
        <f aca="false">CONCATENATE(ADDRESS(C26+3,D26+2,4)," ",ADDRESS(D26+3,C26+2,4))</f>
        <v>E4 C6</v>
      </c>
      <c r="T26" s="117"/>
      <c r="U26" s="66"/>
      <c r="V26" s="66"/>
      <c r="W26" s="66"/>
      <c r="X26" s="66"/>
      <c r="Y26" s="66"/>
      <c r="Z26" s="66"/>
      <c r="AA26" s="66"/>
      <c r="AB26" s="66"/>
    </row>
    <row r="27" customFormat="false" ht="15" hidden="false" customHeight="true" outlineLevel="0" collapsed="false">
      <c r="B27" s="109" t="n">
        <v>2</v>
      </c>
      <c r="C27" s="110" t="n">
        <v>2</v>
      </c>
      <c r="D27" s="110" t="n">
        <v>5</v>
      </c>
      <c r="E27" s="66" t="s">
        <v>42</v>
      </c>
      <c r="F27" s="66"/>
      <c r="G27" s="66"/>
      <c r="H27" s="66"/>
      <c r="I27" s="66"/>
      <c r="J27" s="66"/>
      <c r="K27" s="66"/>
      <c r="L27" s="109"/>
      <c r="M27" s="120" t="n">
        <f aca="false">IF(ISERROR(MATCH(C27,$C21:$C23,0)),IF(ISERROR(MATCH(C27,$D21:$D23,0)),IF(ISERROR(MATCH(LOOKUP(C27,$F25:$J25,$F23:$J23),$C21:$C23,0)),INDEX($N21:$N23,MATCH(LOOKUP(C27,$F25:$J25,$F23:$J23),$D21:$D23,0),1),INDEX($M21:$M23,MATCH(LOOKUP(C27,$F25:$J25,$F23:$J23),$C21:$C23,0),1)),INDEX($N21:$N23,MATCH(C27,$D21:$D23,0),1)),INDEX($M21:$M23,MATCH(C27,$C21:$C23,0),1))</f>
        <v>2</v>
      </c>
      <c r="N27" s="121" t="n">
        <f aca="false">IF(ISERROR(MATCH(D27,$C21:$C23,0)),IF(ISERROR(MATCH(D27,$D21:$D23,0)),IF(ISERROR(MATCH(LOOKUP(D27,$F25:$J25,$F23:$J23),$C21:$C23,0)),INDEX($N21:$N23,MATCH(LOOKUP(D27,$F25:$J25,$F23:$J23),$D21:$D23,0),1),INDEX($M21:$M23,MATCH(LOOKUP(D27,$F25:$J25,$F23:$J23),$C21:$C23,0),1)),INDEX($N21:$N23,MATCH(D27,$D21:$D23,0),1)),INDEX($M21:$M23,MATCH(D27,$C21:$C23,0),1))</f>
        <v>5</v>
      </c>
      <c r="O27" s="114" t="str">
        <f aca="false">IF(ISBLANK('RR Aller'!$K10),"",IF('RR Aller'!$K10="B",$C27,$D27))</f>
        <v/>
      </c>
      <c r="P27" s="115" t="n">
        <v>3</v>
      </c>
      <c r="Q27" s="109" t="n">
        <f aca="false">B27</f>
        <v>2</v>
      </c>
      <c r="R27" s="66"/>
      <c r="S27" s="116" t="str">
        <f aca="false">CONCATENATE(ADDRESS(C27+3,D27+2,4)," ",ADDRESS(D27+3,C27+2,4))</f>
        <v>G5 D8</v>
      </c>
      <c r="T27" s="117"/>
      <c r="U27" s="66"/>
      <c r="V27" s="66"/>
      <c r="W27" s="66"/>
      <c r="X27" s="66"/>
      <c r="Y27" s="66"/>
      <c r="Z27" s="66"/>
      <c r="AA27" s="66"/>
      <c r="AB27" s="66"/>
    </row>
    <row r="28" customFormat="false" ht="15" hidden="false" customHeight="true" outlineLevel="0" collapsed="false">
      <c r="B28" s="109"/>
      <c r="C28" s="110"/>
      <c r="D28" s="110"/>
      <c r="E28" s="66" t="n">
        <f aca="false">COUNT($F27:$I27)</f>
        <v>0</v>
      </c>
      <c r="F28" s="66"/>
      <c r="G28" s="66"/>
      <c r="H28" s="66"/>
      <c r="I28" s="66"/>
      <c r="J28" s="66"/>
      <c r="K28" s="66"/>
      <c r="L28" s="109"/>
      <c r="M28" s="122"/>
      <c r="N28" s="123"/>
      <c r="O28" s="114"/>
      <c r="P28" s="115"/>
      <c r="Q28" s="109"/>
      <c r="R28" s="66"/>
      <c r="S28" s="116"/>
      <c r="T28" s="117"/>
      <c r="U28" s="66"/>
      <c r="V28" s="66"/>
      <c r="W28" s="66"/>
      <c r="X28" s="66"/>
      <c r="Y28" s="66"/>
      <c r="Z28" s="66"/>
      <c r="AA28" s="66"/>
      <c r="AB28" s="66"/>
    </row>
    <row r="29" customFormat="false" ht="15" hidden="false" customHeight="true" outlineLevel="0" collapsed="false">
      <c r="B29" s="109" t="n">
        <v>3</v>
      </c>
      <c r="C29" s="110" t="n">
        <v>3</v>
      </c>
      <c r="D29" s="110" t="n">
        <v>6</v>
      </c>
      <c r="E29" s="66" t="s">
        <v>43</v>
      </c>
      <c r="F29" s="109"/>
      <c r="G29" s="109"/>
      <c r="H29" s="109"/>
      <c r="I29" s="109"/>
      <c r="J29" s="109"/>
      <c r="K29" s="109"/>
      <c r="L29" s="109" t="n">
        <f aca="false">B29</f>
        <v>3</v>
      </c>
      <c r="M29" s="120" t="n">
        <f aca="false">IF(ISERROR(MATCH(C29,$C25:$C27,0)),IF(ISERROR(MATCH(C29,$D25:$D27,0)),IF(ISERROR(MATCH(LOOKUP(C29,$F29:$J29,$F27:$J27),$C25:$C27,0)),INDEX($N25:$N27,MATCH(LOOKUP(C29,$F29:$J29,$F27:$J27),$D25:$D27,0),1),INDEX($M25:$M27,MATCH(LOOKUP(C29,$F29:$J29,$F27:$J27),$C25:$C27,0),1)),INDEX($N25:$N27,MATCH(C29,$D25:$D27,0),1)),INDEX($M25:$M27,MATCH(C29,$C25:$C27,0),1))</f>
        <v>3</v>
      </c>
      <c r="N29" s="121" t="n">
        <f aca="false">IF(ISERROR(MATCH(D29,$C25:$C27,0)),IF(ISERROR(MATCH(D29,$D25:$D27,0)),IF(ISERROR(MATCH(LOOKUP(D29,$F29:$J29,$F27:$J27),$C25:$C27,0)),INDEX($N25:$N27,MATCH(LOOKUP(D29,$F29:$J29,$F27:$J27),$D25:$D27,0),1),INDEX($M25:$M27,MATCH(LOOKUP(D29,$F29:$J29,$F27:$J27),$C25:$C27,0),1)),INDEX($N25:$N27,MATCH(D29,$D25:$D27,0),1)),INDEX($M25:$M27,MATCH(D29,$C25:$C27,0),1))</f>
        <v>6</v>
      </c>
      <c r="O29" s="114" t="str">
        <f aca="false">IF(ISBLANK('RR Aller'!$K12),"",IF('RR Aller'!$K12="B",$C29,$D29))</f>
        <v/>
      </c>
      <c r="P29" s="115" t="n">
        <v>1</v>
      </c>
      <c r="Q29" s="109" t="n">
        <f aca="false">B29</f>
        <v>3</v>
      </c>
      <c r="R29" s="66"/>
      <c r="S29" s="116" t="str">
        <f aca="false">CONCATENATE(ADDRESS(C29+3,D29+2,4)," ",ADDRESS(D29+3,C29+2,4))</f>
        <v>H6 E9</v>
      </c>
      <c r="T29" s="117"/>
      <c r="U29" s="66"/>
      <c r="V29" s="66"/>
      <c r="W29" s="66"/>
      <c r="X29" s="66"/>
      <c r="Y29" s="66"/>
      <c r="Z29" s="66"/>
      <c r="AA29" s="66"/>
      <c r="AB29" s="66"/>
    </row>
    <row r="30" customFormat="false" ht="15" hidden="false" customHeight="true" outlineLevel="0" collapsed="false">
      <c r="B30" s="109" t="n">
        <v>3</v>
      </c>
      <c r="C30" s="110" t="n">
        <v>5</v>
      </c>
      <c r="D30" s="110" t="n">
        <v>1</v>
      </c>
      <c r="E30" s="66"/>
      <c r="F30" s="109"/>
      <c r="G30" s="109"/>
      <c r="H30" s="109"/>
      <c r="I30" s="109"/>
      <c r="J30" s="109"/>
      <c r="K30" s="109"/>
      <c r="L30" s="109"/>
      <c r="M30" s="120" t="n">
        <f aca="false">IF(ISERROR(MATCH(C30,$C25:$C27,0)),IF(ISERROR(MATCH(C30,$D25:$D27,0)),IF(ISERROR(MATCH(LOOKUP(C30,$F29:$J29,$F27:$J27),$C25:$C27,0)),INDEX($N25:$N27,MATCH(LOOKUP(C30,$F29:$J29,$F27:$J27),$D25:$D27,0),1),INDEX($M25:$M27,MATCH(LOOKUP(C30,$F29:$J29,$F27:$J27),$C25:$C27,0),1)),INDEX($N25:$N27,MATCH(C30,$D25:$D27,0),1)),INDEX($M25:$M27,MATCH(C30,$C25:$C27,0),1))</f>
        <v>5</v>
      </c>
      <c r="N30" s="121" t="n">
        <f aca="false">IF(ISERROR(MATCH(D30,$C25:$C27,0)),IF(ISERROR(MATCH(D30,$D25:$D27,0)),IF(ISERROR(MATCH(LOOKUP(D30,$F29:$J29,$F27:$J27),$C25:$C27,0)),INDEX($N25:$N27,MATCH(LOOKUP(D30,$F29:$J29,$F27:$J27),$D25:$D27,0),1),INDEX($M25:$M27,MATCH(LOOKUP(D30,$F29:$J29,$F27:$J27),$C25:$C27,0),1)),INDEX($N25:$N27,MATCH(D30,$D25:$D27,0),1)),INDEX($M25:$M27,MATCH(D30,$C25:$C27,0),1))</f>
        <v>1</v>
      </c>
      <c r="O30" s="114" t="str">
        <f aca="false">IF(ISBLANK('RR Aller'!$K13),"",IF('RR Aller'!$K13="B",$C30,$D30))</f>
        <v/>
      </c>
      <c r="P30" s="115" t="n">
        <v>2</v>
      </c>
      <c r="Q30" s="109" t="n">
        <f aca="false">B30</f>
        <v>3</v>
      </c>
      <c r="R30" s="66"/>
      <c r="S30" s="116" t="str">
        <f aca="false">CONCATENATE(ADDRESS(C30+3,D30+2,4)," ",ADDRESS(D30+3,C30+2,4))</f>
        <v>C8 G4</v>
      </c>
      <c r="T30" s="66"/>
      <c r="U30" s="66"/>
      <c r="V30" s="66"/>
      <c r="W30" s="66"/>
      <c r="X30" s="66"/>
      <c r="Y30" s="66"/>
      <c r="Z30" s="66"/>
      <c r="AA30" s="66"/>
      <c r="AB30" s="66"/>
    </row>
    <row r="31" customFormat="false" ht="15" hidden="false" customHeight="true" outlineLevel="0" collapsed="false">
      <c r="B31" s="109" t="n">
        <v>3</v>
      </c>
      <c r="C31" s="110" t="n">
        <v>2</v>
      </c>
      <c r="D31" s="110" t="n">
        <v>4</v>
      </c>
      <c r="E31" s="66" t="s">
        <v>42</v>
      </c>
      <c r="F31" s="109"/>
      <c r="G31" s="109"/>
      <c r="H31" s="109"/>
      <c r="I31" s="109"/>
      <c r="J31" s="109"/>
      <c r="K31" s="109"/>
      <c r="L31" s="109"/>
      <c r="M31" s="120" t="n">
        <f aca="false">IF(ISERROR(MATCH(C31,$C25:$C27,0)),IF(ISERROR(MATCH(C31,$D25:$D27,0)),IF(ISERROR(MATCH(LOOKUP(C31,$F29:$J29,$F27:$J27),$C25:$C27,0)),INDEX($N25:$N27,MATCH(LOOKUP(C31,$F29:$J29,$F27:$J27),$D25:$D27,0),1),INDEX($M25:$M27,MATCH(LOOKUP(C31,$F29:$J29,$F27:$J27),$C25:$C27,0),1)),INDEX($N25:$N27,MATCH(C31,$D25:$D27,0),1)),INDEX($M25:$M27,MATCH(C31,$C25:$C27,0),1))</f>
        <v>2</v>
      </c>
      <c r="N31" s="121" t="n">
        <f aca="false">IF(ISERROR(MATCH(D31,$C25:$C27,0)),IF(ISERROR(MATCH(D31,$D25:$D27,0)),IF(ISERROR(MATCH(LOOKUP(D31,$F29:$J29,$F27:$J27),$C25:$C27,0)),INDEX($N25:$N27,MATCH(LOOKUP(D31,$F29:$J29,$F27:$J27),$D25:$D27,0),1),INDEX($M25:$M27,MATCH(LOOKUP(D31,$F29:$J29,$F27:$J27),$C25:$C27,0),1)),INDEX($N25:$N27,MATCH(D31,$D25:$D27,0),1)),INDEX($M25:$M27,MATCH(D31,$C25:$C27,0),1))</f>
        <v>4</v>
      </c>
      <c r="O31" s="114" t="str">
        <f aca="false">IF(ISBLANK('RR Aller'!$K14),"",IF('RR Aller'!$K14="B",$C31,$D31))</f>
        <v/>
      </c>
      <c r="P31" s="115" t="n">
        <v>3</v>
      </c>
      <c r="Q31" s="109" t="n">
        <f aca="false">B31</f>
        <v>3</v>
      </c>
      <c r="R31" s="66"/>
      <c r="S31" s="116" t="str">
        <f aca="false">CONCATENATE(ADDRESS(C31+3,D31+2,4)," ",ADDRESS(D31+3,C31+2,4))</f>
        <v>F5 D7</v>
      </c>
      <c r="T31" s="117"/>
      <c r="U31" s="66"/>
      <c r="V31" s="66"/>
      <c r="W31" s="66"/>
      <c r="X31" s="66"/>
      <c r="Y31" s="66"/>
      <c r="Z31" s="66"/>
      <c r="AA31" s="66"/>
      <c r="AB31" s="66"/>
    </row>
    <row r="32" customFormat="false" ht="15" hidden="false" customHeight="true" outlineLevel="0" collapsed="false">
      <c r="B32" s="109"/>
      <c r="C32" s="110"/>
      <c r="D32" s="110"/>
      <c r="E32" s="66" t="n">
        <f aca="false">COUNT($F31:$I31)</f>
        <v>0</v>
      </c>
      <c r="F32" s="109"/>
      <c r="G32" s="109"/>
      <c r="H32" s="109"/>
      <c r="I32" s="109"/>
      <c r="J32" s="109"/>
      <c r="K32" s="109"/>
      <c r="L32" s="109"/>
      <c r="M32" s="122"/>
      <c r="N32" s="123"/>
      <c r="O32" s="114"/>
      <c r="P32" s="115"/>
      <c r="Q32" s="109"/>
      <c r="R32" s="66"/>
      <c r="S32" s="116"/>
      <c r="T32" s="117"/>
      <c r="U32" s="66"/>
      <c r="V32" s="66"/>
      <c r="W32" s="66"/>
      <c r="X32" s="66"/>
      <c r="Y32" s="66"/>
      <c r="Z32" s="66"/>
      <c r="AA32" s="66"/>
      <c r="AB32" s="66"/>
    </row>
    <row r="33" customFormat="false" ht="15" hidden="false" customHeight="true" outlineLevel="0" collapsed="false">
      <c r="B33" s="109" t="n">
        <v>4</v>
      </c>
      <c r="C33" s="110" t="n">
        <v>6</v>
      </c>
      <c r="D33" s="110" t="n">
        <v>1</v>
      </c>
      <c r="E33" s="66" t="s">
        <v>43</v>
      </c>
      <c r="F33" s="109"/>
      <c r="G33" s="109"/>
      <c r="H33" s="109"/>
      <c r="I33" s="109"/>
      <c r="J33" s="109"/>
      <c r="K33" s="109"/>
      <c r="L33" s="109" t="n">
        <f aca="false">B33</f>
        <v>4</v>
      </c>
      <c r="M33" s="120" t="n">
        <f aca="false">IF(ISERROR(MATCH(C33,$C29:$C31,0)),IF(ISERROR(MATCH(C33,$D29:$D31,0)),IF(ISERROR(MATCH(LOOKUP(C33,$F33:$J33,$F31:$J31),$C29:$C31,0)),INDEX($N29:$N31,MATCH(LOOKUP(C33,$F33:$J33,$F31:$J31),$D29:$D31,0),1),INDEX($M29:$M31,MATCH(LOOKUP(C33,$F33:$J33,$F31:$J31),$C29:$C31,0),1)),INDEX($N29:$N31,MATCH(C33,$D29:$D31,0),1)),INDEX($M29:$M31,MATCH(C33,$C29:$C31,0),1))</f>
        <v>6</v>
      </c>
      <c r="N33" s="121" t="n">
        <f aca="false">IF(ISERROR(MATCH(D33,$C29:$C31,0)),IF(ISERROR(MATCH(D33,$D29:$D31,0)),IF(ISERROR(MATCH(LOOKUP(D33,$F33:$J33,$F31:$J31),$C29:$C31,0)),INDEX($N29:$N31,MATCH(LOOKUP(D33,$F33:$J33,$F31:$J31),$D29:$D31,0),1),INDEX($M29:$M31,MATCH(LOOKUP(D33,$F33:$J33,$F31:$J31),$C29:$C31,0),1)),INDEX($N29:$N31,MATCH(D33,$D29:$D31,0),1)),INDEX($M29:$M31,MATCH(D33,$C29:$C31,0),1))</f>
        <v>1</v>
      </c>
      <c r="O33" s="114" t="str">
        <f aca="false">IF(ISBLANK('RR Aller'!$K16),"",IF('RR Aller'!$K16="B",$C33,$D33))</f>
        <v/>
      </c>
      <c r="P33" s="115" t="n">
        <v>1</v>
      </c>
      <c r="Q33" s="109" t="n">
        <f aca="false">B33</f>
        <v>4</v>
      </c>
      <c r="R33" s="66"/>
      <c r="S33" s="116" t="str">
        <f aca="false">CONCATENATE(ADDRESS(C33+3,D33+2,4)," ",ADDRESS(D33+3,C33+2,4))</f>
        <v>C9 H4</v>
      </c>
      <c r="T33" s="66"/>
      <c r="U33" s="66"/>
      <c r="V33" s="66"/>
      <c r="W33" s="66"/>
      <c r="X33" s="66"/>
      <c r="Y33" s="66"/>
      <c r="Z33" s="66"/>
      <c r="AA33" s="66"/>
      <c r="AB33" s="66"/>
    </row>
    <row r="34" customFormat="false" ht="15" hidden="false" customHeight="true" outlineLevel="0" collapsed="false">
      <c r="B34" s="109" t="n">
        <v>4</v>
      </c>
      <c r="C34" s="110" t="n">
        <v>4</v>
      </c>
      <c r="D34" s="110" t="n">
        <v>5</v>
      </c>
      <c r="E34" s="67"/>
      <c r="F34" s="109"/>
      <c r="G34" s="109"/>
      <c r="H34" s="109"/>
      <c r="I34" s="109"/>
      <c r="J34" s="109"/>
      <c r="K34" s="109"/>
      <c r="L34" s="109"/>
      <c r="M34" s="120" t="n">
        <f aca="false">IF(ISERROR(MATCH(C34,$C29:$C31,0)),IF(ISERROR(MATCH(C34,$D29:$D31,0)),IF(ISERROR(MATCH(LOOKUP(C34,$F33:$J33,$F31:$J31),$C29:$C31,0)),INDEX($N29:$N31,MATCH(LOOKUP(C34,$F33:$J33,$F31:$J31),$D29:$D31,0),1),INDEX($M29:$M31,MATCH(LOOKUP(C34,$F33:$J33,$F31:$J31),$C29:$C31,0),1)),INDEX($N29:$N31,MATCH(C34,$D29:$D31,0),1)),INDEX($M29:$M31,MATCH(C34,$C29:$C31,0),1))</f>
        <v>4</v>
      </c>
      <c r="N34" s="121" t="n">
        <f aca="false">IF(ISERROR(MATCH(D34,$C29:$C31,0)),IF(ISERROR(MATCH(D34,$D29:$D31,0)),IF(ISERROR(MATCH(LOOKUP(D34,$F33:$J33,$F31:$J31),$C29:$C31,0)),INDEX($N29:$N31,MATCH(LOOKUP(D34,$F33:$J33,$F31:$J31),$D29:$D31,0),1),INDEX($M29:$M31,MATCH(LOOKUP(D34,$F33:$J33,$F31:$J31),$C29:$C31,0),1)),INDEX($N29:$N31,MATCH(D34,$D29:$D31,0),1)),INDEX($M29:$M31,MATCH(D34,$C29:$C31,0),1))</f>
        <v>5</v>
      </c>
      <c r="O34" s="114" t="str">
        <f aca="false">IF(ISBLANK('RR Aller'!$K17),"",IF('RR Aller'!$K17="B",$C34,$D34))</f>
        <v/>
      </c>
      <c r="P34" s="115" t="n">
        <v>2</v>
      </c>
      <c r="Q34" s="109" t="n">
        <f aca="false">B34</f>
        <v>4</v>
      </c>
      <c r="R34" s="66"/>
      <c r="S34" s="116" t="str">
        <f aca="false">CONCATENATE(ADDRESS(C34+3,D34+2,4)," ",ADDRESS(D34+3,C34+2,4))</f>
        <v>G7 F8</v>
      </c>
      <c r="T34" s="117"/>
      <c r="U34" s="66"/>
      <c r="V34" s="66"/>
      <c r="W34" s="66"/>
      <c r="X34" s="66"/>
      <c r="Y34" s="66"/>
      <c r="Z34" s="66"/>
      <c r="AA34" s="66"/>
      <c r="AB34" s="66"/>
    </row>
    <row r="35" customFormat="false" ht="15" hidden="false" customHeight="true" outlineLevel="0" collapsed="false">
      <c r="B35" s="109" t="n">
        <v>4</v>
      </c>
      <c r="C35" s="110" t="n">
        <v>2</v>
      </c>
      <c r="D35" s="110" t="n">
        <v>3</v>
      </c>
      <c r="E35" s="66" t="s">
        <v>42</v>
      </c>
      <c r="F35" s="109"/>
      <c r="G35" s="109"/>
      <c r="H35" s="109"/>
      <c r="I35" s="109"/>
      <c r="J35" s="109"/>
      <c r="K35" s="109"/>
      <c r="L35" s="109"/>
      <c r="M35" s="120" t="n">
        <f aca="false">IF(ISERROR(MATCH(C35,$C29:$C31,0)),IF(ISERROR(MATCH(C35,$D29:$D31,0)),IF(ISERROR(MATCH(LOOKUP(C35,$F33:$J33,$F31:$J31),$C29:$C31,0)),INDEX($N29:$N31,MATCH(LOOKUP(C35,$F33:$J33,$F31:$J31),$D29:$D31,0),1),INDEX($M29:$M31,MATCH(LOOKUP(C35,$F33:$J33,$F31:$J31),$C29:$C31,0),1)),INDEX($N29:$N31,MATCH(C35,$D29:$D31,0),1)),INDEX($M29:$M31,MATCH(C35,$C29:$C31,0),1))</f>
        <v>2</v>
      </c>
      <c r="N35" s="121" t="n">
        <f aca="false">IF(ISERROR(MATCH(D35,$C29:$C31,0)),IF(ISERROR(MATCH(D35,$D29:$D31,0)),IF(ISERROR(MATCH(LOOKUP(D35,$F33:$J33,$F31:$J31),$C29:$C31,0)),INDEX($N29:$N31,MATCH(LOOKUP(D35,$F33:$J33,$F31:$J31),$D29:$D31,0),1),INDEX($M29:$M31,MATCH(LOOKUP(D35,$F33:$J33,$F31:$J31),$C29:$C31,0),1)),INDEX($N29:$N31,MATCH(D35,$D29:$D31,0),1)),INDEX($M29:$M31,MATCH(D35,$C29:$C31,0),1))</f>
        <v>3</v>
      </c>
      <c r="O35" s="114" t="str">
        <f aca="false">IF(ISBLANK('RR Aller'!$K18),"",IF('RR Aller'!$K18="B",$C35,$D35))</f>
        <v/>
      </c>
      <c r="P35" s="115" t="n">
        <v>3</v>
      </c>
      <c r="Q35" s="109" t="n">
        <f aca="false">B35</f>
        <v>4</v>
      </c>
      <c r="R35" s="66"/>
      <c r="S35" s="116" t="str">
        <f aca="false">CONCATENATE(ADDRESS(C35+3,D35+2,4)," ",ADDRESS(D35+3,C35+2,4))</f>
        <v>E5 D6</v>
      </c>
      <c r="T35" s="117"/>
      <c r="U35" s="66"/>
      <c r="V35" s="66"/>
      <c r="W35" s="66"/>
      <c r="X35" s="66"/>
      <c r="Y35" s="66"/>
      <c r="Z35" s="66"/>
      <c r="AA35" s="66"/>
      <c r="AB35" s="66"/>
    </row>
    <row r="36" customFormat="false" ht="15" hidden="false" customHeight="true" outlineLevel="0" collapsed="false">
      <c r="A36" s="0"/>
      <c r="B36" s="109"/>
      <c r="C36" s="110"/>
      <c r="D36" s="110"/>
      <c r="E36" s="66" t="n">
        <f aca="false">COUNT($F35:$I35)</f>
        <v>0</v>
      </c>
      <c r="F36" s="109"/>
      <c r="G36" s="109"/>
      <c r="H36" s="109"/>
      <c r="I36" s="109"/>
      <c r="J36" s="109"/>
      <c r="K36" s="109"/>
      <c r="L36" s="109"/>
      <c r="M36" s="122"/>
      <c r="N36" s="123"/>
      <c r="O36" s="114"/>
      <c r="P36" s="115"/>
      <c r="Q36" s="109"/>
      <c r="R36" s="66"/>
      <c r="S36" s="116"/>
      <c r="T36" s="117"/>
      <c r="U36" s="66"/>
      <c r="V36" s="66"/>
      <c r="W36" s="66"/>
      <c r="X36" s="66"/>
      <c r="Y36" s="66"/>
      <c r="Z36" s="66"/>
      <c r="AA36" s="66"/>
      <c r="AB36" s="66"/>
    </row>
    <row r="37" customFormat="false" ht="15" hidden="false" customHeight="true" outlineLevel="0" collapsed="false">
      <c r="B37" s="109" t="n">
        <v>5</v>
      </c>
      <c r="C37" s="110" t="n">
        <v>5</v>
      </c>
      <c r="D37" s="110" t="n">
        <v>6</v>
      </c>
      <c r="E37" s="66" t="s">
        <v>43</v>
      </c>
      <c r="F37" s="109"/>
      <c r="G37" s="109"/>
      <c r="H37" s="109"/>
      <c r="I37" s="109"/>
      <c r="J37" s="109"/>
      <c r="K37" s="109"/>
      <c r="L37" s="109" t="n">
        <f aca="false">B37</f>
        <v>5</v>
      </c>
      <c r="M37" s="120" t="n">
        <f aca="false">IF(ISERROR(MATCH(C37,$C33:$C35,0)),IF(ISERROR(MATCH(C37,$D33:$D35,0)),IF(ISERROR(MATCH(LOOKUP(C37,$F37:$J37,$F35:$J35),$C33:$C35,0)),INDEX($N33:$N35,MATCH(LOOKUP(C37,$F37:$J37,$F35:$J35),$D33:$D35,0),1),INDEX($M33:$M35,MATCH(LOOKUP(C37,$F37:$J37,$F35:$J35),$C33:$C35,0),1)),INDEX($N33:$N35,MATCH(C37,$D33:$D35,0),1)),INDEX($M33:$M35,MATCH(C37,$C33:$C35,0),1))</f>
        <v>5</v>
      </c>
      <c r="N37" s="121" t="n">
        <f aca="false">IF(ISERROR(MATCH(D37,$C33:$C35,0)),IF(ISERROR(MATCH(D37,$D33:$D35,0)),IF(ISERROR(MATCH(LOOKUP(D37,$F37:$J37,$F35:$J35),$C33:$C35,0)),INDEX($N33:$N35,MATCH(LOOKUP(D37,$F37:$J37,$F35:$J35),$D33:$D35,0),1),INDEX($M33:$M35,MATCH(LOOKUP(D37,$F37:$J37,$F35:$J35),$C33:$C35,0),1)),INDEX($N33:$N35,MATCH(D37,$D33:$D35,0),1)),INDEX($M33:$M35,MATCH(D37,$C33:$C35,0),1))</f>
        <v>6</v>
      </c>
      <c r="O37" s="114" t="str">
        <f aca="false">IF(ISBLANK('RR Aller'!$K20),"",IF('RR Aller'!$K20="B",$C37,$D37))</f>
        <v/>
      </c>
      <c r="P37" s="115" t="n">
        <v>1</v>
      </c>
      <c r="Q37" s="109" t="n">
        <f aca="false">B37</f>
        <v>5</v>
      </c>
      <c r="R37" s="66"/>
      <c r="S37" s="116" t="str">
        <f aca="false">CONCATENATE(ADDRESS(C37+3,D37+2,4)," ",ADDRESS(D37+3,C37+2,4))</f>
        <v>H8 G9</v>
      </c>
      <c r="T37" s="117"/>
      <c r="U37" s="66"/>
      <c r="V37" s="66"/>
      <c r="W37" s="66"/>
      <c r="X37" s="66"/>
      <c r="Y37" s="66"/>
      <c r="Z37" s="66"/>
      <c r="AA37" s="66"/>
      <c r="AB37" s="66"/>
    </row>
    <row r="38" customFormat="false" ht="15" hidden="false" customHeight="true" outlineLevel="0" collapsed="false">
      <c r="B38" s="109" t="n">
        <v>5</v>
      </c>
      <c r="C38" s="110" t="n">
        <v>3</v>
      </c>
      <c r="D38" s="110" t="n">
        <v>4</v>
      </c>
      <c r="E38" s="66"/>
      <c r="F38" s="109"/>
      <c r="G38" s="109"/>
      <c r="H38" s="109"/>
      <c r="I38" s="109"/>
      <c r="J38" s="109"/>
      <c r="K38" s="109"/>
      <c r="L38" s="109"/>
      <c r="M38" s="120" t="n">
        <f aca="false">IF(ISERROR(MATCH(C38,$C33:$C35,0)),IF(ISERROR(MATCH(C38,$D33:$D35,0)),IF(ISERROR(MATCH(LOOKUP(C38,$F37:$J37,$F35:$J35),$C33:$C35,0)),INDEX($N33:$N35,MATCH(LOOKUP(C38,$F37:$J37,$F35:$J35),$D33:$D35,0),1),INDEX($M33:$M35,MATCH(LOOKUP(C38,$F37:$J37,$F35:$J35),$C33:$C35,0),1)),INDEX($N33:$N35,MATCH(C38,$D33:$D35,0),1)),INDEX($M33:$M35,MATCH(C38,$C33:$C35,0),1))</f>
        <v>3</v>
      </c>
      <c r="N38" s="121" t="n">
        <f aca="false">IF(ISERROR(MATCH(D38,$C33:$C35,0)),IF(ISERROR(MATCH(D38,$D33:$D35,0)),IF(ISERROR(MATCH(LOOKUP(D38,$F37:$J37,$F35:$J35),$C33:$C35,0)),INDEX($N33:$N35,MATCH(LOOKUP(D38,$F37:$J37,$F35:$J35),$D33:$D35,0),1),INDEX($M33:$M35,MATCH(LOOKUP(D38,$F37:$J37,$F35:$J35),$C33:$C35,0),1)),INDEX($N33:$N35,MATCH(D38,$D33:$D35,0),1)),INDEX($M33:$M35,MATCH(D38,$C33:$C35,0),1))</f>
        <v>4</v>
      </c>
      <c r="O38" s="114" t="str">
        <f aca="false">IF(ISBLANK('RR Aller'!$K21),"",IF('RR Aller'!$K21="B",$C38,$D38))</f>
        <v/>
      </c>
      <c r="P38" s="115" t="n">
        <v>2</v>
      </c>
      <c r="Q38" s="109" t="n">
        <f aca="false">B38</f>
        <v>5</v>
      </c>
      <c r="R38" s="66"/>
      <c r="S38" s="116" t="str">
        <f aca="false">CONCATENATE(ADDRESS(C38+3,D38+2,4)," ",ADDRESS(D38+3,C38+2,4))</f>
        <v>F6 E7</v>
      </c>
      <c r="T38" s="66"/>
      <c r="U38" s="66"/>
      <c r="V38" s="66"/>
      <c r="W38" s="66"/>
      <c r="X38" s="66"/>
      <c r="Y38" s="66"/>
      <c r="Z38" s="66"/>
      <c r="AA38" s="66"/>
      <c r="AB38" s="66"/>
    </row>
    <row r="39" customFormat="false" ht="15" hidden="false" customHeight="true" outlineLevel="0" collapsed="false">
      <c r="B39" s="109" t="n">
        <v>5</v>
      </c>
      <c r="C39" s="110" t="n">
        <v>1</v>
      </c>
      <c r="D39" s="110" t="n">
        <v>2</v>
      </c>
      <c r="E39" s="66" t="s">
        <v>42</v>
      </c>
      <c r="F39" s="109"/>
      <c r="G39" s="109"/>
      <c r="H39" s="109"/>
      <c r="I39" s="109"/>
      <c r="J39" s="109"/>
      <c r="K39" s="109"/>
      <c r="L39" s="109"/>
      <c r="M39" s="120" t="n">
        <f aca="false">IF(ISERROR(MATCH(C39,$C33:$C35,0)),IF(ISERROR(MATCH(C39,$D33:$D35,0)),IF(ISERROR(MATCH(LOOKUP(C39,$F37:$J37,$F35:$J35),$C33:$C35,0)),INDEX($N33:$N35,MATCH(LOOKUP(C39,$F37:$J37,$F35:$J35),$D33:$D35,0),1),INDEX($M33:$M35,MATCH(LOOKUP(C39,$F37:$J37,$F35:$J35),$C33:$C35,0),1)),INDEX($N33:$N35,MATCH(C39,$D33:$D35,0),1)),INDEX($M33:$M35,MATCH(C39,$C33:$C35,0),1))</f>
        <v>1</v>
      </c>
      <c r="N39" s="121" t="n">
        <f aca="false">IF(ISERROR(MATCH(D39,$C33:$C35,0)),IF(ISERROR(MATCH(D39,$D33:$D35,0)),IF(ISERROR(MATCH(LOOKUP(D39,$F37:$J37,$F35:$J35),$C33:$C35,0)),INDEX($N33:$N35,MATCH(LOOKUP(D39,$F37:$J37,$F35:$J35),$D33:$D35,0),1),INDEX($M33:$M35,MATCH(LOOKUP(D39,$F37:$J37,$F35:$J35),$C33:$C35,0),1)),INDEX($N33:$N35,MATCH(D39,$D33:$D35,0),1)),INDEX($M33:$M35,MATCH(D39,$C33:$C35,0),1))</f>
        <v>2</v>
      </c>
      <c r="O39" s="114" t="str">
        <f aca="false">IF(ISBLANK('RR Aller'!$K22),"",IF('RR Aller'!$K22="B",$C39,$D39))</f>
        <v/>
      </c>
      <c r="P39" s="115" t="n">
        <v>3</v>
      </c>
      <c r="Q39" s="109" t="n">
        <f aca="false">B39</f>
        <v>5</v>
      </c>
      <c r="R39" s="66"/>
      <c r="S39" s="116" t="str">
        <f aca="false">CONCATENATE(ADDRESS(C39+3,D39+2,4)," ",ADDRESS(D39+3,C39+2,4))</f>
        <v>D4 C5</v>
      </c>
      <c r="T39" s="117"/>
      <c r="U39" s="66"/>
      <c r="V39" s="66"/>
      <c r="W39" s="66"/>
      <c r="X39" s="66"/>
      <c r="Y39" s="66"/>
      <c r="Z39" s="66"/>
      <c r="AA39" s="66"/>
      <c r="AB39" s="66"/>
    </row>
    <row r="40" customFormat="false" ht="15" hidden="false" customHeight="true" outlineLevel="0" collapsed="false">
      <c r="A40" s="124" t="s">
        <v>30</v>
      </c>
      <c r="B40" s="109"/>
      <c r="C40" s="110"/>
      <c r="D40" s="110"/>
      <c r="E40" s="66" t="n">
        <f aca="false">COUNT($F39:$I39)</f>
        <v>0</v>
      </c>
      <c r="F40" s="109"/>
      <c r="G40" s="109"/>
      <c r="H40" s="109"/>
      <c r="I40" s="109"/>
      <c r="J40" s="109"/>
      <c r="K40" s="109"/>
      <c r="L40" s="109"/>
      <c r="M40" s="122"/>
      <c r="N40" s="123"/>
      <c r="O40" s="114"/>
      <c r="P40" s="115"/>
      <c r="Q40" s="109"/>
      <c r="R40" s="66"/>
      <c r="S40" s="116"/>
      <c r="T40" s="117"/>
      <c r="U40" s="66"/>
      <c r="V40" s="66"/>
      <c r="W40" s="66"/>
      <c r="X40" s="66"/>
      <c r="Y40" s="66"/>
      <c r="Z40" s="66"/>
      <c r="AA40" s="66"/>
      <c r="AB40" s="66"/>
    </row>
    <row r="41" customFormat="false" ht="15" hidden="false" customHeight="true" outlineLevel="0" collapsed="false">
      <c r="B41" s="109" t="n">
        <v>6</v>
      </c>
      <c r="C41" s="110" t="n">
        <v>4</v>
      </c>
      <c r="D41" s="110" t="n">
        <v>1</v>
      </c>
      <c r="E41" s="66" t="s">
        <v>43</v>
      </c>
      <c r="F41" s="109"/>
      <c r="G41" s="109"/>
      <c r="H41" s="109"/>
      <c r="I41" s="109"/>
      <c r="J41" s="109"/>
      <c r="K41" s="109"/>
      <c r="L41" s="109" t="n">
        <f aca="false">B41</f>
        <v>6</v>
      </c>
      <c r="M41" s="120" t="n">
        <f aca="false">IF(ISERROR(MATCH(C41,$C37:$C39,0)),IF(ISERROR(MATCH(C41,$D37:$D39,0)),IF(ISERROR(MATCH(LOOKUP(C41,$F41:$J41,$F39:$J39),$C37:$C39,0)),INDEX($N37:$N39,MATCH(LOOKUP(C41,$F41:$J41,$F39:$J39),$D37:$D39,0),1),INDEX($M37:$M39,MATCH(LOOKUP(C41,$F41:$J41,$F39:$J39),$C37:$C39,0),1)),INDEX($N37:$N39,MATCH(C41,$D37:$D39,0),1)),INDEX($M37:$M39,MATCH(C41,$C37:$C39,0),1))</f>
        <v>4</v>
      </c>
      <c r="N41" s="121" t="n">
        <f aca="false">IF(ISERROR(MATCH(D41,$C37:$C39,0)),IF(ISERROR(MATCH(D41,$D37:$D39,0)),IF(ISERROR(MATCH(LOOKUP(D41,$F41:$J41,$F39:$J39),$C37:$C39,0)),INDEX($N37:$N39,MATCH(LOOKUP(D41,$F41:$J41,$F39:$J39),$D37:$D39,0),1),INDEX($M37:$M39,MATCH(LOOKUP(D41,$F41:$J41,$F39:$J39),$C37:$C39,0),1)),INDEX($N37:$N39,MATCH(D41,$D37:$D39,0),1)),INDEX($M37:$M39,MATCH(D41,$C37:$C39,0),1))</f>
        <v>1</v>
      </c>
      <c r="O41" s="114" t="str">
        <f aca="false">IF(ISBLANK('RR Retour'!$K4),"",IF('RR Retour'!$K4="B",$C41,$D41))</f>
        <v/>
      </c>
      <c r="P41" s="115" t="n">
        <v>1</v>
      </c>
      <c r="Q41" s="109" t="n">
        <f aca="false">B41</f>
        <v>6</v>
      </c>
      <c r="R41" s="66"/>
      <c r="S41" s="116" t="str">
        <f aca="false">CONCATENATE(ADDRESS(C41+3,D41+13,4)," ",ADDRESS(D41+3,C41+13,4))</f>
        <v>N7 Q4</v>
      </c>
      <c r="T41" s="117"/>
      <c r="U41" s="66"/>
      <c r="V41" s="66"/>
      <c r="W41" s="66"/>
      <c r="X41" s="66"/>
      <c r="Y41" s="66"/>
      <c r="Z41" s="66"/>
      <c r="AA41" s="66"/>
      <c r="AB41" s="66"/>
    </row>
    <row r="42" customFormat="false" ht="15" hidden="false" customHeight="true" outlineLevel="0" collapsed="false">
      <c r="B42" s="109" t="n">
        <v>6</v>
      </c>
      <c r="C42" s="110" t="n">
        <v>2</v>
      </c>
      <c r="D42" s="110" t="n">
        <v>6</v>
      </c>
      <c r="E42" s="67"/>
      <c r="F42" s="109"/>
      <c r="G42" s="109"/>
      <c r="H42" s="109"/>
      <c r="I42" s="109"/>
      <c r="J42" s="109"/>
      <c r="K42" s="109"/>
      <c r="L42" s="109"/>
      <c r="M42" s="120" t="n">
        <f aca="false">IF(ISERROR(MATCH(C42,$C37:$C39,0)),IF(ISERROR(MATCH(C42,$D37:$D39,0)),IF(ISERROR(MATCH(LOOKUP(C42,$F41:$J41,$F39:$J39),$C37:$C39,0)),INDEX($N37:$N39,MATCH(LOOKUP(C42,$F41:$J41,$F39:$J39),$D37:$D39,0),1),INDEX($M37:$M39,MATCH(LOOKUP(C42,$F41:$J41,$F39:$J39),$C37:$C39,0),1)),INDEX($N37:$N39,MATCH(C42,$D37:$D39,0),1)),INDEX($M37:$M39,MATCH(C42,$C37:$C39,0),1))</f>
        <v>2</v>
      </c>
      <c r="N42" s="121" t="n">
        <f aca="false">IF(ISERROR(MATCH(D42,$C37:$C39,0)),IF(ISERROR(MATCH(D42,$D37:$D39,0)),IF(ISERROR(MATCH(LOOKUP(D42,$F41:$J41,$F39:$J39),$C37:$C39,0)),INDEX($N37:$N39,MATCH(LOOKUP(D42,$F41:$J41,$F39:$J39),$D37:$D39,0),1),INDEX($M37:$M39,MATCH(LOOKUP(D42,$F41:$J41,$F39:$J39),$C37:$C39,0),1)),INDEX($N37:$N39,MATCH(D42,$D37:$D39,0),1)),INDEX($M37:$M39,MATCH(D42,$C37:$C39,0),1))</f>
        <v>6</v>
      </c>
      <c r="O42" s="114" t="str">
        <f aca="false">IF(ISBLANK('RR Retour'!$K5),"",IF('RR Retour'!$K5="B",$C42,$D42))</f>
        <v/>
      </c>
      <c r="P42" s="115" t="n">
        <v>2</v>
      </c>
      <c r="Q42" s="109" t="n">
        <f aca="false">B42</f>
        <v>6</v>
      </c>
      <c r="R42" s="66"/>
      <c r="S42" s="116" t="str">
        <f aca="false">CONCATENATE(ADDRESS(C42+3,D42+13,4)," ",ADDRESS(D42+3,C42+13,4))</f>
        <v>S5 O9</v>
      </c>
      <c r="T42" s="117"/>
      <c r="U42" s="66"/>
      <c r="V42" s="66"/>
      <c r="W42" s="66"/>
      <c r="X42" s="66"/>
      <c r="Y42" s="66"/>
      <c r="Z42" s="66"/>
      <c r="AA42" s="66"/>
      <c r="AB42" s="66"/>
    </row>
    <row r="43" customFormat="false" ht="15" hidden="false" customHeight="true" outlineLevel="0" collapsed="false">
      <c r="B43" s="109" t="n">
        <v>6</v>
      </c>
      <c r="C43" s="110" t="n">
        <v>5</v>
      </c>
      <c r="D43" s="110" t="n">
        <v>3</v>
      </c>
      <c r="E43" s="66" t="s">
        <v>42</v>
      </c>
      <c r="F43" s="109"/>
      <c r="G43" s="109"/>
      <c r="H43" s="109"/>
      <c r="I43" s="109"/>
      <c r="J43" s="109"/>
      <c r="K43" s="109"/>
      <c r="L43" s="109"/>
      <c r="M43" s="120" t="n">
        <f aca="false">IF(ISERROR(MATCH(C43,$C37:$C39,0)),IF(ISERROR(MATCH(C43,$D37:$D39,0)),IF(ISERROR(MATCH(LOOKUP(C43,$F41:$J41,$F39:$J39),$C37:$C39,0)),INDEX($N37:$N39,MATCH(LOOKUP(C43,$F41:$J41,$F39:$J39),$D37:$D39,0),1),INDEX($M37:$M39,MATCH(LOOKUP(C43,$F41:$J41,$F39:$J39),$C37:$C39,0),1)),INDEX($N37:$N39,MATCH(C43,$D37:$D39,0),1)),INDEX($M37:$M39,MATCH(C43,$C37:$C39,0),1))</f>
        <v>5</v>
      </c>
      <c r="N43" s="121" t="n">
        <f aca="false">IF(ISERROR(MATCH(D43,$C37:$C39,0)),IF(ISERROR(MATCH(D43,$D37:$D39,0)),IF(ISERROR(MATCH(LOOKUP(D43,$F41:$J41,$F39:$J39),$C37:$C39,0)),INDEX($N37:$N39,MATCH(LOOKUP(D43,$F41:$J41,$F39:$J39),$D37:$D39,0),1),INDEX($M37:$M39,MATCH(LOOKUP(D43,$F41:$J41,$F39:$J39),$C37:$C39,0),1)),INDEX($N37:$N39,MATCH(D43,$D37:$D39,0),1)),INDEX($M37:$M39,MATCH(D43,$C37:$C39,0),1))</f>
        <v>3</v>
      </c>
      <c r="O43" s="114" t="str">
        <f aca="false">IF(ISBLANK('RR Retour'!$K6),"",IF('RR Retour'!$K6="B",$C43,$D43))</f>
        <v/>
      </c>
      <c r="P43" s="115" t="n">
        <v>3</v>
      </c>
      <c r="Q43" s="109" t="n">
        <f aca="false">B43</f>
        <v>6</v>
      </c>
      <c r="R43" s="66"/>
      <c r="S43" s="116" t="str">
        <f aca="false">CONCATENATE(ADDRESS(C43+3,D43+13,4)," ",ADDRESS(D43+3,C43+13,4))</f>
        <v>P8 R6</v>
      </c>
      <c r="T43" s="66"/>
      <c r="U43" s="66"/>
      <c r="V43" s="66"/>
      <c r="W43" s="66"/>
      <c r="X43" s="66"/>
      <c r="Y43" s="66"/>
      <c r="Z43" s="66"/>
      <c r="AA43" s="66"/>
      <c r="AB43" s="66"/>
    </row>
    <row r="44" customFormat="false" ht="15" hidden="false" customHeight="true" outlineLevel="0" collapsed="false">
      <c r="B44" s="109"/>
      <c r="C44" s="110"/>
      <c r="D44" s="110"/>
      <c r="E44" s="66" t="n">
        <f aca="false">COUNT($F43:$I43)</f>
        <v>0</v>
      </c>
      <c r="F44" s="109"/>
      <c r="G44" s="109"/>
      <c r="H44" s="109"/>
      <c r="I44" s="109"/>
      <c r="J44" s="109"/>
      <c r="K44" s="109"/>
      <c r="L44" s="109"/>
      <c r="M44" s="122"/>
      <c r="N44" s="123"/>
      <c r="O44" s="114"/>
      <c r="P44" s="115"/>
      <c r="Q44" s="109"/>
      <c r="R44" s="66"/>
      <c r="S44" s="116"/>
      <c r="T44" s="117"/>
      <c r="U44" s="66"/>
      <c r="V44" s="66"/>
      <c r="W44" s="66"/>
      <c r="X44" s="66"/>
      <c r="Y44" s="66"/>
      <c r="Z44" s="66"/>
      <c r="AA44" s="66"/>
      <c r="AB44" s="66"/>
    </row>
    <row r="45" customFormat="false" ht="15" hidden="false" customHeight="true" outlineLevel="0" collapsed="false">
      <c r="B45" s="109" t="n">
        <v>7</v>
      </c>
      <c r="C45" s="110" t="n">
        <v>6</v>
      </c>
      <c r="D45" s="110" t="n">
        <v>4</v>
      </c>
      <c r="E45" s="66" t="s">
        <v>43</v>
      </c>
      <c r="F45" s="109"/>
      <c r="G45" s="109"/>
      <c r="H45" s="109"/>
      <c r="I45" s="109"/>
      <c r="J45" s="109"/>
      <c r="K45" s="109"/>
      <c r="L45" s="109" t="n">
        <f aca="false">B45</f>
        <v>7</v>
      </c>
      <c r="M45" s="120" t="n">
        <f aca="false">IF(ISERROR(MATCH(C45,$C41:$C43,0)),IF(ISERROR(MATCH(C45,$D41:$D43,0)),IF(ISERROR(MATCH(LOOKUP(C45,$F45:$J45,$F43:$J43),$C41:$C43,0)),INDEX($N41:$N43,MATCH(LOOKUP(C45,$F45:$J45,$F43:$J43),$D41:$D43,0),1),INDEX($M41:$M43,MATCH(LOOKUP(C45,$F45:$J45,$F43:$J43),$C41:$C43,0),1)),INDEX($N41:$N43,MATCH(C45,$D41:$D43,0),1)),INDEX($M41:$M43,MATCH(C45,$C41:$C43,0),1))</f>
        <v>6</v>
      </c>
      <c r="N45" s="121" t="n">
        <f aca="false">IF(ISERROR(MATCH(D45,$C41:$C43,0)),IF(ISERROR(MATCH(D45,$D41:$D43,0)),IF(ISERROR(MATCH(LOOKUP(D45,$F45:$J45,$F43:$J43),$C41:$C43,0)),INDEX($N41:$N43,MATCH(LOOKUP(D45,$F45:$J45,$F43:$J43),$D41:$D43,0),1),INDEX($M41:$M43,MATCH(LOOKUP(D45,$F45:$J45,$F43:$J43),$C41:$C43,0),1)),INDEX($N41:$N43,MATCH(D45,$D41:$D43,0),1)),INDEX($M41:$M43,MATCH(D45,$C41:$C43,0),1))</f>
        <v>4</v>
      </c>
      <c r="O45" s="114" t="str">
        <f aca="false">IF(ISBLANK('RR Retour'!$K8),"",IF('RR Retour'!$K8="B",$C45,$D45))</f>
        <v/>
      </c>
      <c r="P45" s="115" t="n">
        <v>1</v>
      </c>
      <c r="Q45" s="109" t="n">
        <f aca="false">B45</f>
        <v>7</v>
      </c>
      <c r="R45" s="66"/>
      <c r="S45" s="116" t="str">
        <f aca="false">CONCATENATE(ADDRESS(C45+3,D45+13,4)," ",ADDRESS(D45+3,C45+13,4))</f>
        <v>Q9 S7</v>
      </c>
      <c r="T45" s="117"/>
      <c r="U45" s="66"/>
      <c r="V45" s="66"/>
      <c r="W45" s="66"/>
      <c r="X45" s="66"/>
      <c r="Y45" s="66"/>
      <c r="Z45" s="66"/>
      <c r="AA45" s="66"/>
      <c r="AB45" s="66"/>
    </row>
    <row r="46" customFormat="false" ht="15" hidden="false" customHeight="true" outlineLevel="0" collapsed="false">
      <c r="B46" s="109" t="n">
        <v>7</v>
      </c>
      <c r="C46" s="110" t="n">
        <v>3</v>
      </c>
      <c r="D46" s="110" t="n">
        <v>1</v>
      </c>
      <c r="E46" s="66"/>
      <c r="F46" s="109"/>
      <c r="G46" s="109"/>
      <c r="H46" s="109"/>
      <c r="I46" s="109"/>
      <c r="J46" s="109"/>
      <c r="K46" s="109"/>
      <c r="L46" s="109"/>
      <c r="M46" s="120" t="n">
        <f aca="false">IF(ISERROR(MATCH(C46,$C41:$C43,0)),IF(ISERROR(MATCH(C46,$D41:$D43,0)),IF(ISERROR(MATCH(LOOKUP(C46,$F45:$J45,$F43:$J43),$C41:$C43,0)),INDEX($N41:$N43,MATCH(LOOKUP(C46,$F45:$J45,$F43:$J43),$D41:$D43,0),1),INDEX($M41:$M43,MATCH(LOOKUP(C46,$F45:$J45,$F43:$J43),$C41:$C43,0),1)),INDEX($N41:$N43,MATCH(C46,$D41:$D43,0),1)),INDEX($M41:$M43,MATCH(C46,$C41:$C43,0),1))</f>
        <v>3</v>
      </c>
      <c r="N46" s="121" t="n">
        <f aca="false">IF(ISERROR(MATCH(D46,$C41:$C43,0)),IF(ISERROR(MATCH(D46,$D41:$D43,0)),IF(ISERROR(MATCH(LOOKUP(D46,$F45:$J45,$F43:$J43),$C41:$C43,0)),INDEX($N41:$N43,MATCH(LOOKUP(D46,$F45:$J45,$F43:$J43),$D41:$D43,0),1),INDEX($M41:$M43,MATCH(LOOKUP(D46,$F45:$J45,$F43:$J43),$C41:$C43,0),1)),INDEX($N41:$N43,MATCH(D46,$D41:$D43,0),1)),INDEX($M41:$M43,MATCH(D46,$C41:$C43,0),1))</f>
        <v>1</v>
      </c>
      <c r="O46" s="114" t="str">
        <f aca="false">IF(ISBLANK('RR Retour'!$K9),"",IF('RR Retour'!$K9="B",$C46,$D46))</f>
        <v/>
      </c>
      <c r="P46" s="115" t="n">
        <v>2</v>
      </c>
      <c r="Q46" s="109" t="n">
        <f aca="false">B46</f>
        <v>7</v>
      </c>
      <c r="R46" s="66"/>
      <c r="S46" s="116" t="str">
        <f aca="false">CONCATENATE(ADDRESS(C46+3,D46+13,4)," ",ADDRESS(D46+3,C46+13,4))</f>
        <v>N6 P4</v>
      </c>
      <c r="T46" s="117"/>
      <c r="U46" s="66"/>
      <c r="V46" s="66"/>
      <c r="W46" s="66"/>
      <c r="X46" s="66"/>
      <c r="Y46" s="66"/>
      <c r="Z46" s="66"/>
      <c r="AA46" s="66"/>
      <c r="AB46" s="66"/>
    </row>
    <row r="47" customFormat="false" ht="15" hidden="false" customHeight="true" outlineLevel="0" collapsed="false">
      <c r="B47" s="109" t="n">
        <v>7</v>
      </c>
      <c r="C47" s="110" t="n">
        <v>5</v>
      </c>
      <c r="D47" s="110" t="n">
        <v>2</v>
      </c>
      <c r="E47" s="66" t="s">
        <v>42</v>
      </c>
      <c r="F47" s="109"/>
      <c r="G47" s="109"/>
      <c r="H47" s="109"/>
      <c r="I47" s="109"/>
      <c r="J47" s="109"/>
      <c r="K47" s="109"/>
      <c r="L47" s="109"/>
      <c r="M47" s="120" t="n">
        <f aca="false">IF(ISERROR(MATCH(C47,$C41:$C43,0)),IF(ISERROR(MATCH(C47,$D41:$D43,0)),IF(ISERROR(MATCH(LOOKUP(C47,$F45:$J45,$F43:$J43),$C41:$C43,0)),INDEX($N41:$N43,MATCH(LOOKUP(C47,$F45:$J45,$F43:$J43),$D41:$D43,0),1),INDEX($M41:$M43,MATCH(LOOKUP(C47,$F45:$J45,$F43:$J43),$C41:$C43,0),1)),INDEX($N41:$N43,MATCH(C47,$D41:$D43,0),1)),INDEX($M41:$M43,MATCH(C47,$C41:$C43,0),1))</f>
        <v>5</v>
      </c>
      <c r="N47" s="121" t="n">
        <f aca="false">IF(ISERROR(MATCH(D47,$C41:$C43,0)),IF(ISERROR(MATCH(D47,$D41:$D43,0)),IF(ISERROR(MATCH(LOOKUP(D47,$F45:$J45,$F43:$J43),$C41:$C43,0)),INDEX($N41:$N43,MATCH(LOOKUP(D47,$F45:$J45,$F43:$J43),$D41:$D43,0),1),INDEX($M41:$M43,MATCH(LOOKUP(D47,$F45:$J45,$F43:$J43),$C41:$C43,0),1)),INDEX($N41:$N43,MATCH(D47,$D41:$D43,0),1)),INDEX($M41:$M43,MATCH(D47,$C41:$C43,0),1))</f>
        <v>2</v>
      </c>
      <c r="O47" s="114" t="str">
        <f aca="false">IF(ISBLANK('RR Retour'!$K10),"",IF('RR Retour'!$K10="B",$C47,$D47))</f>
        <v/>
      </c>
      <c r="P47" s="115" t="n">
        <v>3</v>
      </c>
      <c r="Q47" s="109" t="n">
        <f aca="false">B47</f>
        <v>7</v>
      </c>
      <c r="R47" s="66"/>
      <c r="S47" s="116" t="str">
        <f aca="false">CONCATENATE(ADDRESS(C47+3,D47+13,4)," ",ADDRESS(D47+3,C47+13,4))</f>
        <v>O8 R5</v>
      </c>
      <c r="T47" s="117"/>
      <c r="U47" s="66"/>
      <c r="V47" s="66"/>
      <c r="W47" s="66"/>
      <c r="X47" s="66"/>
      <c r="Y47" s="66"/>
      <c r="Z47" s="66"/>
      <c r="AA47" s="66"/>
      <c r="AB47" s="66"/>
    </row>
    <row r="48" customFormat="false" ht="15" hidden="false" customHeight="true" outlineLevel="0" collapsed="false">
      <c r="B48" s="109"/>
      <c r="C48" s="110"/>
      <c r="D48" s="110"/>
      <c r="E48" s="66" t="n">
        <f aca="false">COUNT($F47:$I47)</f>
        <v>0</v>
      </c>
      <c r="F48" s="109"/>
      <c r="G48" s="109"/>
      <c r="H48" s="109"/>
      <c r="I48" s="109"/>
      <c r="J48" s="109"/>
      <c r="K48" s="109"/>
      <c r="L48" s="109"/>
      <c r="M48" s="122"/>
      <c r="N48" s="123"/>
      <c r="O48" s="114"/>
      <c r="P48" s="115"/>
      <c r="Q48" s="109"/>
      <c r="R48" s="66"/>
      <c r="S48" s="116"/>
      <c r="T48" s="66"/>
      <c r="U48" s="66"/>
      <c r="V48" s="66"/>
      <c r="W48" s="66"/>
      <c r="X48" s="66"/>
      <c r="Y48" s="66"/>
      <c r="Z48" s="66"/>
      <c r="AA48" s="66"/>
      <c r="AB48" s="66"/>
    </row>
    <row r="49" customFormat="false" ht="15" hidden="false" customHeight="true" outlineLevel="0" collapsed="false">
      <c r="B49" s="109" t="n">
        <v>8</v>
      </c>
      <c r="C49" s="110" t="n">
        <v>6</v>
      </c>
      <c r="D49" s="110" t="n">
        <v>3</v>
      </c>
      <c r="E49" s="66" t="s">
        <v>43</v>
      </c>
      <c r="F49" s="109"/>
      <c r="G49" s="109"/>
      <c r="H49" s="109"/>
      <c r="I49" s="109"/>
      <c r="J49" s="109"/>
      <c r="K49" s="109"/>
      <c r="L49" s="109" t="n">
        <f aca="false">B49</f>
        <v>8</v>
      </c>
      <c r="M49" s="120" t="n">
        <f aca="false">IF(ISERROR(MATCH(C49,$C45:$C47,0)),IF(ISERROR(MATCH(C49,$D45:$D47,0)),IF(ISERROR(MATCH(LOOKUP(C49,$F49:$J49,$F47:$J47),$C45:$C47,0)),INDEX($N45:$N47,MATCH(LOOKUP(C49,$F49:$J49,$F47:$J47),$D45:$D47,0),1),INDEX($M45:$M47,MATCH(LOOKUP(C49,$F49:$J49,$F47:$J47),$C45:$C47,0),1)),INDEX($N45:$N47,MATCH(C49,$D45:$D47,0),1)),INDEX($M45:$M47,MATCH(C49,$C45:$C47,0),1))</f>
        <v>6</v>
      </c>
      <c r="N49" s="121" t="n">
        <f aca="false">IF(ISERROR(MATCH(D49,$C45:$C47,0)),IF(ISERROR(MATCH(D49,$D45:$D47,0)),IF(ISERROR(MATCH(LOOKUP(D49,$F49:$J49,$F47:$J47),$C45:$C47,0)),INDEX($N45:$N47,MATCH(LOOKUP(D49,$F49:$J49,$F47:$J47),$D45:$D47,0),1),INDEX($M45:$M47,MATCH(LOOKUP(D49,$F49:$J49,$F47:$J47),$C45:$C47,0),1)),INDEX($N45:$N47,MATCH(D49,$D45:$D47,0),1)),INDEX($M45:$M47,MATCH(D49,$C45:$C47,0),1))</f>
        <v>3</v>
      </c>
      <c r="O49" s="114" t="str">
        <f aca="false">IF(ISBLANK('RR Retour'!$K12),"",IF('RR Retour'!$K12="B",$C49,$D49))</f>
        <v/>
      </c>
      <c r="P49" s="115" t="n">
        <v>1</v>
      </c>
      <c r="Q49" s="109" t="n">
        <f aca="false">B49</f>
        <v>8</v>
      </c>
      <c r="R49" s="66"/>
      <c r="S49" s="116" t="str">
        <f aca="false">CONCATENATE(ADDRESS(C49+3,D49+13,4)," ",ADDRESS(D49+3,C49+13,4))</f>
        <v>P9 S6</v>
      </c>
      <c r="T49" s="117"/>
      <c r="U49" s="66"/>
      <c r="V49" s="66"/>
      <c r="W49" s="66"/>
      <c r="X49" s="66"/>
      <c r="Y49" s="66"/>
      <c r="Z49" s="66"/>
      <c r="AA49" s="66"/>
      <c r="AB49" s="66"/>
    </row>
    <row r="50" customFormat="false" ht="15" hidden="false" customHeight="true" outlineLevel="0" collapsed="false">
      <c r="B50" s="109" t="n">
        <v>8</v>
      </c>
      <c r="C50" s="110" t="n">
        <v>1</v>
      </c>
      <c r="D50" s="110" t="n">
        <v>5</v>
      </c>
      <c r="E50" s="66"/>
      <c r="F50" s="109"/>
      <c r="G50" s="109"/>
      <c r="H50" s="109"/>
      <c r="I50" s="109"/>
      <c r="J50" s="109"/>
      <c r="K50" s="109"/>
      <c r="L50" s="109"/>
      <c r="M50" s="120" t="n">
        <f aca="false">IF(ISERROR(MATCH(C50,$C45:$C47,0)),IF(ISERROR(MATCH(C50,$D45:$D47,0)),IF(ISERROR(MATCH(LOOKUP(C50,$F49:$J49,$F47:$J47),$C45:$C47,0)),INDEX($N45:$N47,MATCH(LOOKUP(C50,$F49:$J49,$F47:$J47),$D45:$D47,0),1),INDEX($M45:$M47,MATCH(LOOKUP(C50,$F49:$J49,$F47:$J47),$C45:$C47,0),1)),INDEX($N45:$N47,MATCH(C50,$D45:$D47,0),1)),INDEX($M45:$M47,MATCH(C50,$C45:$C47,0),1))</f>
        <v>1</v>
      </c>
      <c r="N50" s="121" t="n">
        <f aca="false">IF(ISERROR(MATCH(D50,$C45:$C47,0)),IF(ISERROR(MATCH(D50,$D45:$D47,0)),IF(ISERROR(MATCH(LOOKUP(D50,$F49:$J49,$F47:$J47),$C45:$C47,0)),INDEX($N45:$N47,MATCH(LOOKUP(D50,$F49:$J49,$F47:$J47),$D45:$D47,0),1),INDEX($M45:$M47,MATCH(LOOKUP(D50,$F49:$J49,$F47:$J47),$C45:$C47,0),1)),INDEX($N45:$N47,MATCH(D50,$D45:$D47,0),1)),INDEX($M45:$M47,MATCH(D50,$C45:$C47,0),1))</f>
        <v>5</v>
      </c>
      <c r="O50" s="114" t="str">
        <f aca="false">IF(ISBLANK('RR Retour'!$K13),"",IF('RR Retour'!$K13="B",$C50,$D50))</f>
        <v/>
      </c>
      <c r="P50" s="115" t="n">
        <v>2</v>
      </c>
      <c r="Q50" s="109" t="n">
        <f aca="false">B50</f>
        <v>8</v>
      </c>
      <c r="R50" s="66"/>
      <c r="S50" s="116" t="str">
        <f aca="false">CONCATENATE(ADDRESS(C50+3,D50+13,4)," ",ADDRESS(D50+3,C50+13,4))</f>
        <v>R4 N8</v>
      </c>
      <c r="T50" s="117"/>
      <c r="U50" s="66"/>
      <c r="V50" s="66"/>
      <c r="W50" s="66"/>
      <c r="X50" s="66"/>
      <c r="Y50" s="66"/>
      <c r="Z50" s="66"/>
      <c r="AA50" s="66"/>
      <c r="AB50" s="66"/>
    </row>
    <row r="51" customFormat="false" ht="15" hidden="false" customHeight="true" outlineLevel="0" collapsed="false">
      <c r="B51" s="109" t="n">
        <v>8</v>
      </c>
      <c r="C51" s="110" t="n">
        <v>4</v>
      </c>
      <c r="D51" s="110" t="n">
        <v>2</v>
      </c>
      <c r="E51" s="66" t="s">
        <v>42</v>
      </c>
      <c r="F51" s="109"/>
      <c r="G51" s="109"/>
      <c r="H51" s="109"/>
      <c r="I51" s="109"/>
      <c r="J51" s="109"/>
      <c r="K51" s="109"/>
      <c r="L51" s="109"/>
      <c r="M51" s="120" t="n">
        <f aca="false">IF(ISERROR(MATCH(C51,$C45:$C47,0)),IF(ISERROR(MATCH(C51,$D45:$D47,0)),IF(ISERROR(MATCH(LOOKUP(C51,$F49:$J49,$F47:$J47),$C45:$C47,0)),INDEX($N45:$N47,MATCH(LOOKUP(C51,$F49:$J49,$F47:$J47),$D45:$D47,0),1),INDEX($M45:$M47,MATCH(LOOKUP(C51,$F49:$J49,$F47:$J47),$C45:$C47,0),1)),INDEX($N45:$N47,MATCH(C51,$D45:$D47,0),1)),INDEX($M45:$M47,MATCH(C51,$C45:$C47,0),1))</f>
        <v>4</v>
      </c>
      <c r="N51" s="121" t="n">
        <f aca="false">IF(ISERROR(MATCH(D51,$C45:$C47,0)),IF(ISERROR(MATCH(D51,$D45:$D47,0)),IF(ISERROR(MATCH(LOOKUP(D51,$F49:$J49,$F47:$J47),$C45:$C47,0)),INDEX($N45:$N47,MATCH(LOOKUP(D51,$F49:$J49,$F47:$J47),$D45:$D47,0),1),INDEX($M45:$M47,MATCH(LOOKUP(D51,$F49:$J49,$F47:$J47),$C45:$C47,0),1)),INDEX($N45:$N47,MATCH(D51,$D45:$D47,0),1)),INDEX($M45:$M47,MATCH(D51,$C45:$C47,0),1))</f>
        <v>2</v>
      </c>
      <c r="O51" s="114" t="str">
        <f aca="false">IF(ISBLANK('RR Retour'!$K14),"",IF('RR Retour'!$K14="B",$C51,$D51))</f>
        <v/>
      </c>
      <c r="P51" s="115" t="n">
        <v>3</v>
      </c>
      <c r="Q51" s="109" t="n">
        <f aca="false">B51</f>
        <v>8</v>
      </c>
      <c r="R51" s="66"/>
      <c r="S51" s="116" t="str">
        <f aca="false">CONCATENATE(ADDRESS(C51+3,D51+13,4)," ",ADDRESS(D51+3,C51+13,4))</f>
        <v>O7 Q5</v>
      </c>
      <c r="T51" s="117"/>
      <c r="U51" s="66"/>
      <c r="V51" s="66"/>
      <c r="W51" s="66"/>
      <c r="X51" s="66"/>
      <c r="Y51" s="66"/>
      <c r="Z51" s="66"/>
      <c r="AA51" s="66"/>
      <c r="AB51" s="66"/>
    </row>
    <row r="52" customFormat="false" ht="15" hidden="false" customHeight="true" outlineLevel="0" collapsed="false">
      <c r="B52" s="109"/>
      <c r="C52" s="110"/>
      <c r="D52" s="110"/>
      <c r="E52" s="66" t="n">
        <f aca="false">COUNT($F51:$I51)</f>
        <v>0</v>
      </c>
      <c r="F52" s="109"/>
      <c r="G52" s="109"/>
      <c r="H52" s="109"/>
      <c r="I52" s="109"/>
      <c r="J52" s="109"/>
      <c r="K52" s="109"/>
      <c r="L52" s="109"/>
      <c r="M52" s="122"/>
      <c r="N52" s="123"/>
      <c r="O52" s="114"/>
      <c r="P52" s="115"/>
      <c r="Q52" s="109"/>
      <c r="R52" s="66"/>
      <c r="S52" s="116"/>
      <c r="T52" s="117"/>
      <c r="U52" s="66"/>
      <c r="V52" s="66"/>
      <c r="W52" s="66"/>
      <c r="X52" s="66"/>
      <c r="Y52" s="66"/>
      <c r="Z52" s="66"/>
      <c r="AA52" s="66"/>
      <c r="AB52" s="66"/>
    </row>
    <row r="53" customFormat="false" ht="15" hidden="false" customHeight="true" outlineLevel="0" collapsed="false">
      <c r="B53" s="109" t="n">
        <v>9</v>
      </c>
      <c r="C53" s="110" t="n">
        <v>1</v>
      </c>
      <c r="D53" s="110" t="n">
        <v>6</v>
      </c>
      <c r="E53" s="66" t="s">
        <v>43</v>
      </c>
      <c r="F53" s="109"/>
      <c r="G53" s="109"/>
      <c r="H53" s="109"/>
      <c r="I53" s="109"/>
      <c r="J53" s="109"/>
      <c r="K53" s="109"/>
      <c r="L53" s="109" t="n">
        <f aca="false">B53</f>
        <v>9</v>
      </c>
      <c r="M53" s="120" t="n">
        <f aca="false">IF(ISERROR(MATCH(C53,$C49:$C51,0)),IF(ISERROR(MATCH(C53,$D49:$D51,0)),IF(ISERROR(MATCH(LOOKUP(C53,$F53:$J53,$F51:$J51),$C49:$C51,0)),INDEX($N49:$N51,MATCH(LOOKUP(C53,$F53:$J53,$F51:$J51),$D49:$D51,0),1),INDEX($M49:$M51,MATCH(LOOKUP(C53,$F53:$J53,$F51:$J51),$C49:$C51,0),1)),INDEX($N49:$N51,MATCH(C53,$D49:$D51,0),1)),INDEX($M49:$M51,MATCH(C53,$C49:$C51,0),1))</f>
        <v>1</v>
      </c>
      <c r="N53" s="121" t="n">
        <f aca="false">IF(ISERROR(MATCH(D53,$C49:$C51,0)),IF(ISERROR(MATCH(D53,$D49:$D51,0)),IF(ISERROR(MATCH(LOOKUP(D53,$F53:$J53,$F51:$J51),$C49:$C51,0)),INDEX($N49:$N51,MATCH(LOOKUP(D53,$F53:$J53,$F51:$J51),$D49:$D51,0),1),INDEX($M49:$M51,MATCH(LOOKUP(D53,$F53:$J53,$F51:$J51),$C49:$C51,0),1)),INDEX($N49:$N51,MATCH(D53,$D49:$D51,0),1)),INDEX($M49:$M51,MATCH(D53,$C49:$C51,0),1))</f>
        <v>6</v>
      </c>
      <c r="O53" s="114" t="str">
        <f aca="false">IF(ISBLANK('RR Retour'!$K16),"",IF('RR Retour'!$K16="B",$C53,$D53))</f>
        <v/>
      </c>
      <c r="P53" s="115" t="n">
        <v>1</v>
      </c>
      <c r="Q53" s="109" t="n">
        <f aca="false">B53</f>
        <v>9</v>
      </c>
      <c r="R53" s="66"/>
      <c r="S53" s="116" t="str">
        <f aca="false">CONCATENATE(ADDRESS(C53+3,D53+13,4)," ",ADDRESS(D53+3,C53+13,4))</f>
        <v>S4 N9</v>
      </c>
      <c r="T53" s="66"/>
      <c r="U53" s="66"/>
      <c r="V53" s="66"/>
      <c r="W53" s="66"/>
      <c r="X53" s="66"/>
      <c r="Y53" s="66"/>
      <c r="Z53" s="66"/>
      <c r="AA53" s="66"/>
      <c r="AB53" s="66"/>
    </row>
    <row r="54" customFormat="false" ht="15" hidden="false" customHeight="true" outlineLevel="0" collapsed="false">
      <c r="B54" s="109" t="n">
        <v>9</v>
      </c>
      <c r="C54" s="110" t="n">
        <v>5</v>
      </c>
      <c r="D54" s="110" t="n">
        <v>4</v>
      </c>
      <c r="E54" s="67"/>
      <c r="F54" s="109"/>
      <c r="G54" s="109"/>
      <c r="H54" s="109"/>
      <c r="I54" s="109"/>
      <c r="J54" s="109"/>
      <c r="K54" s="109"/>
      <c r="L54" s="109"/>
      <c r="M54" s="120" t="n">
        <f aca="false">IF(ISERROR(MATCH(C54,$C49:$C51,0)),IF(ISERROR(MATCH(C54,$D49:$D51,0)),IF(ISERROR(MATCH(LOOKUP(C54,$F53:$J53,$F51:$J51),$C49:$C51,0)),INDEX($N49:$N51,MATCH(LOOKUP(C54,$F53:$J53,$F51:$J51),$D49:$D51,0),1),INDEX($M49:$M51,MATCH(LOOKUP(C54,$F53:$J53,$F51:$J51),$C49:$C51,0),1)),INDEX($N49:$N51,MATCH(C54,$D49:$D51,0),1)),INDEX($M49:$M51,MATCH(C54,$C49:$C51,0),1))</f>
        <v>5</v>
      </c>
      <c r="N54" s="121" t="n">
        <f aca="false">IF(ISERROR(MATCH(D54,$C49:$C51,0)),IF(ISERROR(MATCH(D54,$D49:$D51,0)),IF(ISERROR(MATCH(LOOKUP(D54,$F53:$J53,$F51:$J51),$C49:$C51,0)),INDEX($N49:$N51,MATCH(LOOKUP(D54,$F53:$J53,$F51:$J51),$D49:$D51,0),1),INDEX($M49:$M51,MATCH(LOOKUP(D54,$F53:$J53,$F51:$J51),$C49:$C51,0),1)),INDEX($N49:$N51,MATCH(D54,$D49:$D51,0),1)),INDEX($M49:$M51,MATCH(D54,$C49:$C51,0),1))</f>
        <v>4</v>
      </c>
      <c r="O54" s="114" t="str">
        <f aca="false">IF(ISBLANK('RR Retour'!$K17),"",IF('RR Retour'!$K17="B",$C54,$D54))</f>
        <v/>
      </c>
      <c r="P54" s="115" t="n">
        <v>2</v>
      </c>
      <c r="Q54" s="109" t="n">
        <f aca="false">B54</f>
        <v>9</v>
      </c>
      <c r="R54" s="66"/>
      <c r="S54" s="116" t="str">
        <f aca="false">CONCATENATE(ADDRESS(C54+3,D54+13,4)," ",ADDRESS(D54+3,C54+13,4))</f>
        <v>Q8 R7</v>
      </c>
      <c r="T54" s="117"/>
      <c r="U54" s="66"/>
      <c r="V54" s="66"/>
      <c r="W54" s="66"/>
      <c r="X54" s="66"/>
      <c r="Y54" s="66"/>
      <c r="Z54" s="66"/>
      <c r="AA54" s="66"/>
      <c r="AB54" s="66"/>
    </row>
    <row r="55" customFormat="false" ht="18.6" hidden="false" customHeight="true" outlineLevel="0" collapsed="false">
      <c r="B55" s="109" t="n">
        <v>9</v>
      </c>
      <c r="C55" s="110" t="n">
        <v>3</v>
      </c>
      <c r="D55" s="110" t="n">
        <v>2</v>
      </c>
      <c r="E55" s="66" t="s">
        <v>42</v>
      </c>
      <c r="F55" s="109"/>
      <c r="G55" s="109"/>
      <c r="H55" s="66"/>
      <c r="I55" s="66"/>
      <c r="J55" s="109"/>
      <c r="K55" s="109"/>
      <c r="L55" s="109"/>
      <c r="M55" s="120" t="n">
        <f aca="false">IF(ISERROR(MATCH(C55,$C49:$C51,0)),IF(ISERROR(MATCH(C55,$D49:$D51,0)),IF(ISERROR(MATCH(LOOKUP(C55,$F53:$J53,$F51:$J51),$C49:$C51,0)),INDEX($N49:$N51,MATCH(LOOKUP(C55,$F53:$J53,$F51:$J51),$D49:$D51,0),1),INDEX($M49:$M51,MATCH(LOOKUP(C55,$F53:$J53,$F51:$J51),$C49:$C51,0),1)),INDEX($N49:$N51,MATCH(C55,$D49:$D51,0),1)),INDEX($M49:$M51,MATCH(C55,$C49:$C51,0),1))</f>
        <v>3</v>
      </c>
      <c r="N55" s="121" t="n">
        <f aca="false">IF(ISERROR(MATCH(D55,$C49:$C51,0)),IF(ISERROR(MATCH(D55,$D49:$D51,0)),IF(ISERROR(MATCH(LOOKUP(D55,$F53:$J53,$F51:$J51),$C49:$C51,0)),INDEX($N49:$N51,MATCH(LOOKUP(D55,$F53:$J53,$F51:$J51),$D49:$D51,0),1),INDEX($M49:$M51,MATCH(LOOKUP(D55,$F53:$J53,$F51:$J51),$C49:$C51,0),1)),INDEX($N49:$N51,MATCH(D55,$D49:$D51,0),1)),INDEX($M49:$M51,MATCH(D55,$C49:$C51,0),1))</f>
        <v>2</v>
      </c>
      <c r="O55" s="114" t="str">
        <f aca="false">IF(ISBLANK('RR Retour'!$K18),"",IF('RR Retour'!$K18="B",$C55,$D55))</f>
        <v/>
      </c>
      <c r="P55" s="115" t="n">
        <v>3</v>
      </c>
      <c r="Q55" s="109" t="n">
        <f aca="false">B55</f>
        <v>9</v>
      </c>
      <c r="R55" s="66"/>
      <c r="S55" s="116" t="str">
        <f aca="false">CONCATENATE(ADDRESS(C55+3,D55+13,4)," ",ADDRESS(D55+3,C55+13,4))</f>
        <v>O6 P5</v>
      </c>
      <c r="T55" s="117"/>
      <c r="U55" s="66"/>
      <c r="V55" s="66"/>
      <c r="W55" s="66"/>
      <c r="X55" s="66"/>
      <c r="Y55" s="66"/>
      <c r="Z55" s="66"/>
      <c r="AA55" s="66"/>
      <c r="AB55" s="66"/>
    </row>
    <row r="56" customFormat="false" ht="15" hidden="false" customHeight="true" outlineLevel="0" collapsed="false">
      <c r="B56" s="109"/>
      <c r="C56" s="110"/>
      <c r="D56" s="110"/>
      <c r="E56" s="66" t="n">
        <f aca="false">COUNT($F55:$I55)</f>
        <v>0</v>
      </c>
      <c r="F56" s="109"/>
      <c r="G56" s="109"/>
      <c r="H56" s="109"/>
      <c r="I56" s="109"/>
      <c r="J56" s="109"/>
      <c r="K56" s="109"/>
      <c r="L56" s="109"/>
      <c r="M56" s="122"/>
      <c r="N56" s="123"/>
      <c r="O56" s="114"/>
      <c r="P56" s="115"/>
      <c r="Q56" s="109"/>
      <c r="R56" s="66"/>
      <c r="S56" s="116"/>
      <c r="T56" s="117"/>
      <c r="U56" s="66"/>
      <c r="V56" s="66"/>
      <c r="W56" s="66"/>
      <c r="X56" s="66"/>
      <c r="Y56" s="66"/>
      <c r="Z56" s="66"/>
      <c r="AA56" s="66"/>
      <c r="AB56" s="66"/>
    </row>
    <row r="57" customFormat="false" ht="15" hidden="false" customHeight="true" outlineLevel="0" collapsed="false">
      <c r="B57" s="109" t="n">
        <v>10</v>
      </c>
      <c r="C57" s="110" t="n">
        <v>6</v>
      </c>
      <c r="D57" s="110" t="n">
        <v>5</v>
      </c>
      <c r="E57" s="66" t="s">
        <v>43</v>
      </c>
      <c r="F57" s="109"/>
      <c r="G57" s="109"/>
      <c r="H57" s="109"/>
      <c r="I57" s="109"/>
      <c r="J57" s="109"/>
      <c r="K57" s="109"/>
      <c r="L57" s="109" t="n">
        <f aca="false">B57</f>
        <v>10</v>
      </c>
      <c r="M57" s="120" t="n">
        <f aca="false">IF(ISERROR(MATCH(C57,$C53:$C55,0)),IF(ISERROR(MATCH(C57,$D53:$D55,0)),IF(ISERROR(MATCH(LOOKUP(C57,$F57:$J57,$F55:$J55),$C53:$C55,0)),INDEX($N53:$N55,MATCH(LOOKUP(C57,$F57:$J57,$F55:$J55),$D53:$D55,0),1),INDEX($M53:$M55,MATCH(LOOKUP(C57,$F57:$J57,$F55:$J55),$C53:$C55,0),1)),INDEX($N53:$N55,MATCH(C57,$D53:$D55,0),1)),INDEX($M53:$M55,MATCH(C57,$C53:$C55,0),1))</f>
        <v>6</v>
      </c>
      <c r="N57" s="121" t="n">
        <f aca="false">IF(ISERROR(MATCH(D57,$C53:$C55,0)),IF(ISERROR(MATCH(D57,$D53:$D55,0)),IF(ISERROR(MATCH(LOOKUP(D57,$F57:$J57,$F55:$J55),$C53:$C55,0)),INDEX($N53:$N55,MATCH(LOOKUP(D57,$F57:$J57,$F55:$J55),$D53:$D55,0),1),INDEX($M53:$M55,MATCH(LOOKUP(D57,$F57:$J57,$F55:$J55),$C53:$C55,0),1)),INDEX($N53:$N55,MATCH(D57,$D53:$D55,0),1)),INDEX($M53:$M55,MATCH(D57,$C53:$C55,0),1))</f>
        <v>5</v>
      </c>
      <c r="O57" s="114" t="str">
        <f aca="false">IF(ISBLANK('RR Retour'!$K20),"",IF('RR Retour'!$K20="B",$C57,$D57))</f>
        <v/>
      </c>
      <c r="P57" s="115" t="n">
        <v>1</v>
      </c>
      <c r="Q57" s="109" t="n">
        <f aca="false">B57</f>
        <v>10</v>
      </c>
      <c r="R57" s="66"/>
      <c r="S57" s="116" t="str">
        <f aca="false">CONCATENATE(ADDRESS(C57+3,D57+13,4)," ",ADDRESS(D57+3,C57+13,4))</f>
        <v>R9 S8</v>
      </c>
      <c r="T57" s="117"/>
      <c r="U57" s="66"/>
      <c r="V57" s="66"/>
      <c r="W57" s="66"/>
      <c r="X57" s="66"/>
      <c r="Y57" s="66"/>
      <c r="Z57" s="66"/>
      <c r="AA57" s="66"/>
      <c r="AB57" s="66"/>
    </row>
    <row r="58" customFormat="false" ht="15" hidden="false" customHeight="true" outlineLevel="0" collapsed="false">
      <c r="B58" s="109" t="n">
        <v>10</v>
      </c>
      <c r="C58" s="110" t="n">
        <v>4</v>
      </c>
      <c r="D58" s="110" t="n">
        <v>3</v>
      </c>
      <c r="E58" s="66" t="n">
        <f aca="false">COUNT(F57:J57)</f>
        <v>0</v>
      </c>
      <c r="F58" s="109"/>
      <c r="G58" s="109"/>
      <c r="H58" s="109"/>
      <c r="I58" s="109"/>
      <c r="J58" s="109"/>
      <c r="K58" s="109"/>
      <c r="L58" s="109"/>
      <c r="M58" s="120" t="n">
        <f aca="false">IF(ISERROR(MATCH(C58,$C53:$C55,0)),IF(ISERROR(MATCH(C58,$D53:$D55,0)),IF(ISERROR(MATCH(LOOKUP(C58,$F57:$J57,$F55:$J55),$C53:$C55,0)),INDEX($N53:$N55,MATCH(LOOKUP(C58,$F57:$J57,$F55:$J55),$D53:$D55,0),1),INDEX($M53:$M55,MATCH(LOOKUP(C58,$F57:$J57,$F55:$J55),$C53:$C55,0),1)),INDEX($N53:$N55,MATCH(C58,$D53:$D55,0),1)),INDEX($M53:$M55,MATCH(C58,$C53:$C55,0),1))</f>
        <v>4</v>
      </c>
      <c r="N58" s="121" t="n">
        <f aca="false">IF(ISERROR(MATCH(D58,$C53:$C55,0)),IF(ISERROR(MATCH(D58,$D53:$D55,0)),IF(ISERROR(MATCH(LOOKUP(D58,$F57:$J57,$F55:$J55),$C53:$C55,0)),INDEX($N53:$N55,MATCH(LOOKUP(D58,$F57:$J57,$F55:$J55),$D53:$D55,0),1),INDEX($M53:$M55,MATCH(LOOKUP(D58,$F57:$J57,$F55:$J55),$C53:$C55,0),1)),INDEX($N53:$N55,MATCH(D58,$D53:$D55,0),1)),INDEX($M53:$M55,MATCH(D58,$C53:$C55,0),1))</f>
        <v>3</v>
      </c>
      <c r="O58" s="114" t="str">
        <f aca="false">IF(ISBLANK('RR Retour'!$K21),"",IF('RR Retour'!$K21="B",$C58,$D58))</f>
        <v/>
      </c>
      <c r="P58" s="115" t="n">
        <v>2</v>
      </c>
      <c r="Q58" s="109" t="n">
        <f aca="false">B58</f>
        <v>10</v>
      </c>
      <c r="R58" s="66"/>
      <c r="S58" s="116" t="str">
        <f aca="false">CONCATENATE(ADDRESS(C58+3,D58+13,4)," ",ADDRESS(D58+3,C58+13,4))</f>
        <v>P7 Q6</v>
      </c>
      <c r="T58" s="66"/>
      <c r="U58" s="66"/>
      <c r="V58" s="66"/>
      <c r="W58" s="66"/>
      <c r="X58" s="66"/>
      <c r="Y58" s="66"/>
      <c r="Z58" s="66"/>
      <c r="AA58" s="66"/>
      <c r="AB58" s="66"/>
    </row>
    <row r="59" customFormat="false" ht="15" hidden="false" customHeight="true" outlineLevel="0" collapsed="false">
      <c r="B59" s="109" t="n">
        <v>10</v>
      </c>
      <c r="C59" s="110" t="n">
        <v>2</v>
      </c>
      <c r="D59" s="110" t="n">
        <v>1</v>
      </c>
      <c r="E59" s="67" t="s">
        <v>42</v>
      </c>
      <c r="F59" s="109"/>
      <c r="G59" s="109"/>
      <c r="H59" s="109"/>
      <c r="I59" s="109"/>
      <c r="J59" s="109"/>
      <c r="K59" s="109"/>
      <c r="L59" s="109"/>
      <c r="M59" s="120" t="n">
        <f aca="false">IF(ISERROR(MATCH(C59,$C53:$C55,0)),IF(ISERROR(MATCH(C59,$D53:$D55,0)),IF(ISERROR(MATCH(LOOKUP(C59,$F57:$J57,$F55:$J55),$C53:$C55,0)),INDEX($N53:$N55,MATCH(LOOKUP(C59,$F57:$J57,$F55:$J55),$D53:$D55,0),1),INDEX($M53:$M55,MATCH(LOOKUP(C59,$F57:$J57,$F55:$J55),$C53:$C55,0),1)),INDEX($N53:$N55,MATCH(C59,$D53:$D55,0),1)),INDEX($M53:$M55,MATCH(C59,$C53:$C55,0),1))</f>
        <v>2</v>
      </c>
      <c r="N59" s="121" t="n">
        <f aca="false">IF(ISERROR(MATCH(D59,$C53:$C55,0)),IF(ISERROR(MATCH(D59,$D53:$D55,0)),IF(ISERROR(MATCH(LOOKUP(D59,$F57:$J57,$F55:$J55),$C53:$C55,0)),INDEX($N53:$N55,MATCH(LOOKUP(D59,$F57:$J57,$F55:$J55),$D53:$D55,0),1),INDEX($M53:$M55,MATCH(LOOKUP(D59,$F57:$J57,$F55:$J55),$C53:$C55,0),1)),INDEX($N53:$N55,MATCH(D59,$D53:$D55,0),1)),INDEX($M53:$M55,MATCH(D59,$C53:$C55,0),1))</f>
        <v>1</v>
      </c>
      <c r="O59" s="114" t="str">
        <f aca="false">IF(ISBLANK('RR Retour'!$K22),"",IF('RR Retour'!$K22="B",$C59,$D59))</f>
        <v/>
      </c>
      <c r="P59" s="115" t="n">
        <v>3</v>
      </c>
      <c r="Q59" s="109" t="n">
        <f aca="false">B59</f>
        <v>10</v>
      </c>
      <c r="R59" s="66"/>
      <c r="S59" s="116" t="str">
        <f aca="false">CONCATENATE(ADDRESS(C59+3,D59+13,4)," ",ADDRESS(D59+3,C59+13,4))</f>
        <v>N5 O4</v>
      </c>
      <c r="T59" s="117"/>
      <c r="U59" s="66"/>
      <c r="V59" s="66"/>
      <c r="W59" s="66"/>
      <c r="X59" s="66"/>
      <c r="Y59" s="66"/>
      <c r="Z59" s="66"/>
      <c r="AA59" s="66"/>
      <c r="AB59" s="66"/>
    </row>
    <row r="60" customFormat="false" ht="15" hidden="false" customHeight="true" outlineLevel="0" collapsed="false">
      <c r="B60" s="109"/>
      <c r="C60" s="110"/>
      <c r="D60" s="110"/>
      <c r="E60" s="66"/>
      <c r="F60" s="109"/>
      <c r="G60" s="109"/>
      <c r="H60" s="109"/>
      <c r="I60" s="109"/>
      <c r="J60" s="109"/>
      <c r="K60" s="109"/>
      <c r="L60" s="109"/>
      <c r="M60" s="120"/>
      <c r="N60" s="121"/>
      <c r="O60" s="114"/>
      <c r="P60" s="115"/>
      <c r="Q60" s="109"/>
      <c r="R60" s="66"/>
      <c r="S60" s="116"/>
      <c r="T60" s="117"/>
      <c r="U60" s="66"/>
      <c r="V60" s="66"/>
      <c r="W60" s="66"/>
      <c r="X60" s="66"/>
      <c r="Y60" s="66"/>
      <c r="Z60" s="66"/>
      <c r="AA60" s="66"/>
      <c r="AB60" s="66"/>
    </row>
    <row r="61" customFormat="false" ht="15.6" hidden="false" customHeight="true" outlineLevel="0" collapsed="false">
      <c r="B61" s="125"/>
      <c r="C61" s="125"/>
      <c r="D61" s="125"/>
      <c r="E61" s="125"/>
      <c r="F61" s="125"/>
      <c r="G61" s="125"/>
      <c r="H61" s="125"/>
      <c r="I61" s="66"/>
      <c r="J61" s="66"/>
      <c r="K61" s="66"/>
      <c r="L61" s="66"/>
      <c r="M61" s="66"/>
      <c r="N61" s="66"/>
      <c r="O61" s="125"/>
      <c r="P61" s="125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customFormat="false" ht="26.1" hidden="false" customHeight="true" outlineLevel="0" collapsed="false">
      <c r="B62" s="126" t="s">
        <v>44</v>
      </c>
      <c r="C62" s="126"/>
      <c r="D62" s="126"/>
      <c r="E62" s="126" t="s">
        <v>45</v>
      </c>
      <c r="F62" s="126"/>
      <c r="G62" s="126"/>
      <c r="H62" s="126"/>
      <c r="I62" s="127"/>
      <c r="J62" s="66"/>
      <c r="K62" s="66"/>
      <c r="L62" s="66"/>
      <c r="M62" s="128"/>
      <c r="N62" s="126" t="s">
        <v>46</v>
      </c>
      <c r="O62" s="126"/>
      <c r="P62" s="126"/>
      <c r="Q62" s="127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customFormat="false" ht="15.6" hidden="false" customHeight="true" outlineLevel="0" collapsed="false">
      <c r="B63" s="129" t="n">
        <v>6</v>
      </c>
      <c r="C63" s="129"/>
      <c r="D63" s="129"/>
      <c r="E63" s="130" t="n">
        <f aca="false">SUM($E$21:$E$60)</f>
        <v>0</v>
      </c>
      <c r="F63" s="130"/>
      <c r="G63" s="130"/>
      <c r="H63" s="130"/>
      <c r="I63" s="127"/>
      <c r="J63" s="66"/>
      <c r="K63" s="66"/>
      <c r="L63" s="66"/>
      <c r="M63" s="128"/>
      <c r="N63" s="129" t="n">
        <f aca="false">COUNT($O$21:$O$59)</f>
        <v>0</v>
      </c>
      <c r="O63" s="129"/>
      <c r="P63" s="129"/>
      <c r="Q63" s="127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customFormat="false" ht="15.6" hidden="false" customHeight="true" outlineLevel="0" collapsed="false">
      <c r="B64" s="131"/>
      <c r="C64" s="132" t="n">
        <v>1</v>
      </c>
      <c r="D64" s="132" t="n">
        <v>2</v>
      </c>
      <c r="E64" s="132" t="n">
        <v>3</v>
      </c>
      <c r="F64" s="132" t="n">
        <v>4</v>
      </c>
      <c r="G64" s="132" t="n">
        <v>5</v>
      </c>
      <c r="H64" s="132" t="n">
        <v>6</v>
      </c>
      <c r="J64" s="133"/>
      <c r="K64" s="133"/>
      <c r="L64" s="133"/>
      <c r="M64" s="133"/>
      <c r="N64" s="131" t="s">
        <v>47</v>
      </c>
      <c r="O64" s="131" t="n">
        <f aca="false">B63*(B63-1)</f>
        <v>30</v>
      </c>
      <c r="P64" s="13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customFormat="false" ht="15" hidden="false" customHeight="true" outlineLevel="0" collapsed="false">
      <c r="B65" s="133" t="n">
        <v>1</v>
      </c>
      <c r="C65" s="134" t="s">
        <v>48</v>
      </c>
      <c r="D65" s="135" t="s">
        <v>49</v>
      </c>
      <c r="E65" s="134" t="s">
        <v>50</v>
      </c>
      <c r="F65" s="135" t="s">
        <v>48</v>
      </c>
      <c r="G65" s="135" t="s">
        <v>50</v>
      </c>
      <c r="H65" s="134" t="s">
        <v>49</v>
      </c>
      <c r="J65" s="133"/>
      <c r="K65" s="133"/>
      <c r="L65" s="133"/>
      <c r="M65" s="133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customFormat="false" ht="15" hidden="false" customHeight="true" outlineLevel="0" collapsed="false">
      <c r="B66" s="133" t="n">
        <v>2</v>
      </c>
      <c r="C66" s="134" t="s">
        <v>51</v>
      </c>
      <c r="D66" s="134" t="s">
        <v>52</v>
      </c>
      <c r="E66" s="135" t="s">
        <v>51</v>
      </c>
      <c r="F66" s="134" t="s">
        <v>53</v>
      </c>
      <c r="G66" s="135" t="s">
        <v>52</v>
      </c>
      <c r="H66" s="135" t="s">
        <v>53</v>
      </c>
      <c r="J66" s="133"/>
      <c r="K66" s="133"/>
      <c r="L66" s="133"/>
      <c r="M66" s="133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customFormat="false" ht="15" hidden="false" customHeight="true" outlineLevel="0" collapsed="false">
      <c r="B67" s="133" t="n">
        <v>3</v>
      </c>
      <c r="C67" s="135" t="s">
        <v>54</v>
      </c>
      <c r="D67" s="134" t="s">
        <v>55</v>
      </c>
      <c r="E67" s="134" t="s">
        <v>56</v>
      </c>
      <c r="F67" s="135" t="s">
        <v>55</v>
      </c>
      <c r="G67" s="134" t="s">
        <v>54</v>
      </c>
      <c r="H67" s="135" t="s">
        <v>56</v>
      </c>
      <c r="J67" s="133"/>
      <c r="K67" s="133"/>
      <c r="L67" s="133"/>
      <c r="M67" s="133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customFormat="false" ht="15" hidden="false" customHeight="true" outlineLevel="0" collapsed="false">
      <c r="B68" s="133" t="n">
        <v>4</v>
      </c>
      <c r="C68" s="135" t="s">
        <v>57</v>
      </c>
      <c r="D68" s="136" t="s">
        <v>58</v>
      </c>
      <c r="E68" s="137" t="s">
        <v>58</v>
      </c>
      <c r="F68" s="136" t="s">
        <v>59</v>
      </c>
      <c r="G68" s="137" t="s">
        <v>59</v>
      </c>
      <c r="H68" s="134" t="s">
        <v>57</v>
      </c>
      <c r="J68" s="133"/>
      <c r="K68" s="133"/>
      <c r="L68" s="133"/>
      <c r="M68" s="133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customFormat="false" ht="15" hidden="false" customHeight="true" outlineLevel="0" collapsed="false">
      <c r="B69" s="133" t="n">
        <v>5</v>
      </c>
      <c r="C69" s="136" t="s">
        <v>60</v>
      </c>
      <c r="D69" s="137" t="s">
        <v>60</v>
      </c>
      <c r="E69" s="136" t="s">
        <v>61</v>
      </c>
      <c r="F69" s="137" t="s">
        <v>61</v>
      </c>
      <c r="G69" s="136" t="s">
        <v>62</v>
      </c>
      <c r="H69" s="137" t="s">
        <v>62</v>
      </c>
      <c r="J69" s="133"/>
      <c r="K69" s="133"/>
      <c r="L69" s="133"/>
      <c r="M69" s="133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customFormat="false" ht="15" hidden="false" customHeight="true" outlineLevel="0" collapsed="false">
      <c r="B70" s="51"/>
      <c r="C70" s="133"/>
      <c r="D70" s="133"/>
      <c r="E70" s="133"/>
      <c r="F70" s="133"/>
      <c r="G70" s="133"/>
      <c r="H70" s="133"/>
      <c r="J70" s="133"/>
      <c r="K70" s="133"/>
      <c r="L70" s="133"/>
      <c r="M70" s="133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customFormat="false" ht="15" hidden="false" customHeight="true" outlineLevel="0" collapsed="false">
      <c r="B71" s="51"/>
      <c r="C71" s="133" t="n">
        <v>1</v>
      </c>
      <c r="D71" s="133" t="n">
        <v>2</v>
      </c>
      <c r="E71" s="133" t="n">
        <v>3</v>
      </c>
      <c r="F71" s="133" t="n">
        <v>4</v>
      </c>
      <c r="G71" s="133" t="n">
        <v>5</v>
      </c>
      <c r="H71" s="133" t="n">
        <v>6</v>
      </c>
      <c r="J71" s="133"/>
      <c r="K71" s="133"/>
      <c r="L71" s="133"/>
      <c r="M71" s="133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customFormat="false" ht="15" hidden="false" customHeight="true" outlineLevel="0" collapsed="false">
      <c r="B72" s="133" t="n">
        <v>6</v>
      </c>
      <c r="C72" s="138" t="s">
        <v>63</v>
      </c>
      <c r="D72" s="102" t="s">
        <v>64</v>
      </c>
      <c r="E72" s="101" t="s">
        <v>65</v>
      </c>
      <c r="F72" s="102" t="s">
        <v>63</v>
      </c>
      <c r="G72" s="102" t="s">
        <v>65</v>
      </c>
      <c r="H72" s="138" t="s">
        <v>64</v>
      </c>
      <c r="J72" s="133"/>
      <c r="K72" s="133"/>
      <c r="L72" s="133"/>
      <c r="M72" s="133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customFormat="false" ht="15" hidden="false" customHeight="true" outlineLevel="0" collapsed="false">
      <c r="B73" s="133" t="n">
        <v>7</v>
      </c>
      <c r="C73" s="138" t="s">
        <v>66</v>
      </c>
      <c r="D73" s="138" t="s">
        <v>67</v>
      </c>
      <c r="E73" s="102" t="s">
        <v>66</v>
      </c>
      <c r="F73" s="138" t="s">
        <v>68</v>
      </c>
      <c r="G73" s="102" t="s">
        <v>67</v>
      </c>
      <c r="H73" s="102" t="s">
        <v>68</v>
      </c>
      <c r="J73" s="133"/>
      <c r="K73" s="133"/>
      <c r="L73" s="133"/>
      <c r="M73" s="133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customFormat="false" ht="15" hidden="false" customHeight="true" outlineLevel="0" collapsed="false">
      <c r="B74" s="133" t="n">
        <v>8</v>
      </c>
      <c r="C74" s="102" t="s">
        <v>69</v>
      </c>
      <c r="D74" s="138" t="s">
        <v>70</v>
      </c>
      <c r="E74" s="138" t="s">
        <v>71</v>
      </c>
      <c r="F74" s="102" t="s">
        <v>70</v>
      </c>
      <c r="G74" s="138" t="s">
        <v>69</v>
      </c>
      <c r="H74" s="102" t="s">
        <v>71</v>
      </c>
      <c r="J74" s="133"/>
      <c r="K74" s="133"/>
      <c r="L74" s="133"/>
      <c r="M74" s="133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customFormat="false" ht="15" hidden="false" customHeight="true" outlineLevel="0" collapsed="false">
      <c r="B75" s="133" t="n">
        <v>9</v>
      </c>
      <c r="C75" s="102" t="s">
        <v>72</v>
      </c>
      <c r="D75" s="139" t="s">
        <v>73</v>
      </c>
      <c r="E75" s="140" t="s">
        <v>73</v>
      </c>
      <c r="F75" s="139" t="s">
        <v>74</v>
      </c>
      <c r="G75" s="140" t="s">
        <v>74</v>
      </c>
      <c r="H75" s="101" t="s">
        <v>72</v>
      </c>
      <c r="J75" s="133"/>
      <c r="K75" s="133"/>
      <c r="L75" s="133"/>
      <c r="M75" s="133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customFormat="false" ht="15" hidden="false" customHeight="true" outlineLevel="0" collapsed="false">
      <c r="B76" s="133" t="n">
        <v>10</v>
      </c>
      <c r="C76" s="139" t="s">
        <v>75</v>
      </c>
      <c r="D76" s="140" t="s">
        <v>75</v>
      </c>
      <c r="E76" s="139" t="s">
        <v>76</v>
      </c>
      <c r="F76" s="140" t="s">
        <v>76</v>
      </c>
      <c r="G76" s="139" t="s">
        <v>77</v>
      </c>
      <c r="H76" s="140" t="s">
        <v>77</v>
      </c>
      <c r="J76" s="133"/>
      <c r="K76" s="133"/>
      <c r="L76" s="133"/>
      <c r="M76" s="133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C20:D20"/>
    <mergeCell ref="F20:J20"/>
    <mergeCell ref="M20:N20"/>
    <mergeCell ref="B62:D62"/>
    <mergeCell ref="E62:H62"/>
    <mergeCell ref="N62:P62"/>
    <mergeCell ref="B63:D63"/>
    <mergeCell ref="E63:H63"/>
    <mergeCell ref="N63:P6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&amp;L&amp;"Arial,Normal"&amp;11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2019-06-01T10:43:10Z</dcterms:created>
  <dc:creator/>
  <dc:description/>
  <dc:language>fr-FR</dc:language>
  <cp:lastModifiedBy>Jean-Pierre Cordonnier</cp:lastModifiedBy>
  <dcterms:modified xsi:type="dcterms:W3CDTF">2019-06-19T11:24:17Z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